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28455" windowHeight="15780"/>
  </bookViews>
  <sheets>
    <sheet name="Rekapitulace stavby" sheetId="1" r:id="rId1"/>
    <sheet name="1703202 - Lokalita ul. Ha..." sheetId="2" r:id="rId2"/>
    <sheet name="Pokyny pro vyplnění" sheetId="3" r:id="rId3"/>
  </sheets>
  <definedNames>
    <definedName name="_xlnm._FilterDatabase" localSheetId="1" hidden="1">'1703202 - Lokalita ul. Ha...'!$C$76:$K$196</definedName>
    <definedName name="_xlnm.Print_Titles" localSheetId="1">'1703202 - Lokalita ul. Ha...'!$76:$76</definedName>
    <definedName name="_xlnm.Print_Titles" localSheetId="0">'Rekapitulace stavby'!$49:$49</definedName>
    <definedName name="_xlnm.Print_Area" localSheetId="1">'1703202 - Lokalita ul. Ha...'!$C$4:$J$34,'1703202 - Lokalita ul. Ha...'!$C$40:$J$60,'1703202 - Lokalita ul. Ha...'!$C$66:$K$196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14210" fullCalcOnLoad="1"/>
</workbook>
</file>

<file path=xl/calcChain.xml><?xml version="1.0" encoding="utf-8"?>
<calcChain xmlns="http://schemas.openxmlformats.org/spreadsheetml/2006/main">
  <c r="T177" i="2"/>
  <c r="T178"/>
  <c r="T179"/>
  <c r="T180"/>
  <c r="T181"/>
  <c r="T182"/>
  <c r="T183"/>
  <c r="T185"/>
  <c r="T187"/>
  <c r="T189"/>
  <c r="T191"/>
  <c r="T176"/>
  <c r="R177"/>
  <c r="R178"/>
  <c r="R179"/>
  <c r="R180"/>
  <c r="R181"/>
  <c r="R182"/>
  <c r="R183"/>
  <c r="R185"/>
  <c r="R187"/>
  <c r="R189"/>
  <c r="R191"/>
  <c r="R176"/>
  <c r="P177"/>
  <c r="P178"/>
  <c r="P179"/>
  <c r="P180"/>
  <c r="P181"/>
  <c r="P182"/>
  <c r="P183"/>
  <c r="P185"/>
  <c r="P187"/>
  <c r="P189"/>
  <c r="P191"/>
  <c r="P176"/>
  <c r="BK177"/>
  <c r="BK178"/>
  <c r="BK179"/>
  <c r="BK180"/>
  <c r="BK181"/>
  <c r="BK182"/>
  <c r="BK183"/>
  <c r="BK185"/>
  <c r="BK187"/>
  <c r="BK189"/>
  <c r="BK191"/>
  <c r="BK176"/>
  <c r="J176"/>
  <c r="J175"/>
  <c r="T139"/>
  <c r="T141"/>
  <c r="T146"/>
  <c r="T148"/>
  <c r="T150"/>
  <c r="T152"/>
  <c r="T154"/>
  <c r="T155"/>
  <c r="T156"/>
  <c r="T158"/>
  <c r="T163"/>
  <c r="T168"/>
  <c r="T173"/>
  <c r="T138"/>
  <c r="R139"/>
  <c r="R141"/>
  <c r="R146"/>
  <c r="R148"/>
  <c r="R150"/>
  <c r="R152"/>
  <c r="R154"/>
  <c r="R155"/>
  <c r="R156"/>
  <c r="R158"/>
  <c r="R163"/>
  <c r="R168"/>
  <c r="R173"/>
  <c r="R138"/>
  <c r="P139"/>
  <c r="P141"/>
  <c r="P146"/>
  <c r="P148"/>
  <c r="P150"/>
  <c r="P152"/>
  <c r="P154"/>
  <c r="P155"/>
  <c r="P156"/>
  <c r="P158"/>
  <c r="P163"/>
  <c r="P168"/>
  <c r="P173"/>
  <c r="P138"/>
  <c r="BK139"/>
  <c r="BK141"/>
  <c r="BK146"/>
  <c r="BK148"/>
  <c r="BK150"/>
  <c r="BK152"/>
  <c r="BK154"/>
  <c r="BK155"/>
  <c r="BK156"/>
  <c r="BK158"/>
  <c r="BK163"/>
  <c r="BK168"/>
  <c r="BK173"/>
  <c r="BK138"/>
  <c r="J138"/>
  <c r="T128"/>
  <c r="T130"/>
  <c r="T132"/>
  <c r="T134"/>
  <c r="T136"/>
  <c r="T127"/>
  <c r="R128"/>
  <c r="R130"/>
  <c r="R132"/>
  <c r="R134"/>
  <c r="R136"/>
  <c r="R127"/>
  <c r="P128"/>
  <c r="P130"/>
  <c r="P132"/>
  <c r="P134"/>
  <c r="P136"/>
  <c r="P127"/>
  <c r="BK128"/>
  <c r="BK130"/>
  <c r="BK132"/>
  <c r="BK134"/>
  <c r="BK136"/>
  <c r="BK127"/>
  <c r="J127"/>
  <c r="T117"/>
  <c r="T119"/>
  <c r="T121"/>
  <c r="T123"/>
  <c r="T125"/>
  <c r="T116"/>
  <c r="R117"/>
  <c r="R119"/>
  <c r="R121"/>
  <c r="R123"/>
  <c r="R125"/>
  <c r="R116"/>
  <c r="P117"/>
  <c r="P119"/>
  <c r="P121"/>
  <c r="P123"/>
  <c r="P125"/>
  <c r="P116"/>
  <c r="BK117"/>
  <c r="BK119"/>
  <c r="BK121"/>
  <c r="BK123"/>
  <c r="BK125"/>
  <c r="BK116"/>
  <c r="J116"/>
  <c r="T80"/>
  <c r="T86"/>
  <c r="T92"/>
  <c r="T98"/>
  <c r="T104"/>
  <c r="T106"/>
  <c r="T108"/>
  <c r="T110"/>
  <c r="T112"/>
  <c r="T114"/>
  <c r="T79"/>
  <c r="R80"/>
  <c r="R86"/>
  <c r="R92"/>
  <c r="R98"/>
  <c r="R104"/>
  <c r="R106"/>
  <c r="R108"/>
  <c r="R110"/>
  <c r="R112"/>
  <c r="R114"/>
  <c r="R79"/>
  <c r="P80"/>
  <c r="P86"/>
  <c r="P92"/>
  <c r="P98"/>
  <c r="P104"/>
  <c r="P106"/>
  <c r="P108"/>
  <c r="P110"/>
  <c r="P112"/>
  <c r="P114"/>
  <c r="P79"/>
  <c r="BK80"/>
  <c r="BK86"/>
  <c r="BK92"/>
  <c r="BK98"/>
  <c r="BK104"/>
  <c r="BK106"/>
  <c r="BK108"/>
  <c r="BK110"/>
  <c r="BK112"/>
  <c r="BK114"/>
  <c r="BK79"/>
  <c r="J79"/>
  <c r="T78"/>
  <c r="R78"/>
  <c r="P78"/>
  <c r="BK78"/>
  <c r="J78"/>
  <c r="T77"/>
  <c r="R77"/>
  <c r="P77"/>
  <c r="BK77"/>
  <c r="J77"/>
  <c r="BI80"/>
  <c r="BI86"/>
  <c r="BI92"/>
  <c r="BI98"/>
  <c r="BI104"/>
  <c r="BI106"/>
  <c r="BI108"/>
  <c r="BI110"/>
  <c r="BI112"/>
  <c r="BI114"/>
  <c r="BI117"/>
  <c r="BI119"/>
  <c r="BI121"/>
  <c r="BI123"/>
  <c r="BI125"/>
  <c r="BI128"/>
  <c r="BI130"/>
  <c r="BI132"/>
  <c r="BI134"/>
  <c r="BI136"/>
  <c r="BI139"/>
  <c r="BI141"/>
  <c r="BI146"/>
  <c r="BI148"/>
  <c r="BI150"/>
  <c r="BI152"/>
  <c r="BI154"/>
  <c r="BI155"/>
  <c r="BI156"/>
  <c r="BI158"/>
  <c r="BI163"/>
  <c r="BI168"/>
  <c r="BI173"/>
  <c r="BI177"/>
  <c r="BI178"/>
  <c r="BI179"/>
  <c r="BI180"/>
  <c r="BI181"/>
  <c r="BI182"/>
  <c r="BI183"/>
  <c r="BI185"/>
  <c r="BI187"/>
  <c r="BI189"/>
  <c r="BI191"/>
  <c r="F32"/>
  <c r="BD52" i="1"/>
  <c r="BH80" i="2"/>
  <c r="BH86"/>
  <c r="BH92"/>
  <c r="BH98"/>
  <c r="BH104"/>
  <c r="BH106"/>
  <c r="BH108"/>
  <c r="BH110"/>
  <c r="BH112"/>
  <c r="BH114"/>
  <c r="BH117"/>
  <c r="BH119"/>
  <c r="BH121"/>
  <c r="BH123"/>
  <c r="BH125"/>
  <c r="BH128"/>
  <c r="BH130"/>
  <c r="BH132"/>
  <c r="BH134"/>
  <c r="BH136"/>
  <c r="BH139"/>
  <c r="BH141"/>
  <c r="BH146"/>
  <c r="BH148"/>
  <c r="BH150"/>
  <c r="BH152"/>
  <c r="BH154"/>
  <c r="BH155"/>
  <c r="BH156"/>
  <c r="BH158"/>
  <c r="BH163"/>
  <c r="BH168"/>
  <c r="BH173"/>
  <c r="BH177"/>
  <c r="BH178"/>
  <c r="BH179"/>
  <c r="BH180"/>
  <c r="BH181"/>
  <c r="BH182"/>
  <c r="BH183"/>
  <c r="BH185"/>
  <c r="BH187"/>
  <c r="BH189"/>
  <c r="BH191"/>
  <c r="F31"/>
  <c r="BC52" i="1"/>
  <c r="BG80" i="2"/>
  <c r="BG86"/>
  <c r="BG92"/>
  <c r="BG98"/>
  <c r="BG104"/>
  <c r="BG106"/>
  <c r="BG108"/>
  <c r="BG110"/>
  <c r="BG112"/>
  <c r="BG114"/>
  <c r="BG117"/>
  <c r="BG119"/>
  <c r="BG121"/>
  <c r="BG123"/>
  <c r="BG125"/>
  <c r="BG128"/>
  <c r="BG130"/>
  <c r="BG132"/>
  <c r="BG134"/>
  <c r="BG136"/>
  <c r="BG139"/>
  <c r="BG141"/>
  <c r="BG146"/>
  <c r="BG148"/>
  <c r="BG150"/>
  <c r="BG152"/>
  <c r="BG154"/>
  <c r="BG155"/>
  <c r="BG156"/>
  <c r="BG158"/>
  <c r="BG163"/>
  <c r="BG168"/>
  <c r="BG173"/>
  <c r="BG177"/>
  <c r="BG178"/>
  <c r="BG179"/>
  <c r="BG180"/>
  <c r="BG181"/>
  <c r="BG182"/>
  <c r="BG183"/>
  <c r="BG185"/>
  <c r="BG187"/>
  <c r="BG189"/>
  <c r="BG191"/>
  <c r="F30"/>
  <c r="BB52" i="1"/>
  <c r="BF80" i="2"/>
  <c r="BF86"/>
  <c r="BF92"/>
  <c r="BF98"/>
  <c r="BF104"/>
  <c r="BF106"/>
  <c r="BF108"/>
  <c r="BF110"/>
  <c r="BF112"/>
  <c r="BF114"/>
  <c r="BF117"/>
  <c r="BF119"/>
  <c r="BF121"/>
  <c r="BF123"/>
  <c r="BF125"/>
  <c r="BF128"/>
  <c r="BF130"/>
  <c r="BF132"/>
  <c r="BF134"/>
  <c r="BF136"/>
  <c r="BF139"/>
  <c r="BF141"/>
  <c r="BF146"/>
  <c r="BF148"/>
  <c r="BF150"/>
  <c r="BF152"/>
  <c r="BF154"/>
  <c r="BF155"/>
  <c r="BF156"/>
  <c r="BF158"/>
  <c r="BF163"/>
  <c r="BF168"/>
  <c r="BF173"/>
  <c r="BF177"/>
  <c r="BF178"/>
  <c r="BF179"/>
  <c r="BF180"/>
  <c r="BF181"/>
  <c r="BF182"/>
  <c r="BF183"/>
  <c r="BF185"/>
  <c r="BF187"/>
  <c r="BF189"/>
  <c r="BF191"/>
  <c r="F29"/>
  <c r="BA52" i="1"/>
  <c r="J80" i="2"/>
  <c r="BE80"/>
  <c r="J86"/>
  <c r="BE86"/>
  <c r="J92"/>
  <c r="BE92"/>
  <c r="J98"/>
  <c r="BE98"/>
  <c r="J104"/>
  <c r="BE104"/>
  <c r="J106"/>
  <c r="BE106"/>
  <c r="J108"/>
  <c r="BE108"/>
  <c r="J110"/>
  <c r="BE110"/>
  <c r="J112"/>
  <c r="BE112"/>
  <c r="J114"/>
  <c r="BE114"/>
  <c r="J117"/>
  <c r="BE117"/>
  <c r="J119"/>
  <c r="BE119"/>
  <c r="J121"/>
  <c r="BE121"/>
  <c r="J123"/>
  <c r="BE123"/>
  <c r="J125"/>
  <c r="BE125"/>
  <c r="J128"/>
  <c r="BE128"/>
  <c r="J130"/>
  <c r="BE130"/>
  <c r="J132"/>
  <c r="BE132"/>
  <c r="J134"/>
  <c r="BE134"/>
  <c r="J136"/>
  <c r="BE136"/>
  <c r="J139"/>
  <c r="BE139"/>
  <c r="J141"/>
  <c r="BE141"/>
  <c r="J146"/>
  <c r="BE146"/>
  <c r="J148"/>
  <c r="BE148"/>
  <c r="J150"/>
  <c r="BE150"/>
  <c r="J152"/>
  <c r="BE152"/>
  <c r="J154"/>
  <c r="BE154"/>
  <c r="J155"/>
  <c r="BE155"/>
  <c r="J156"/>
  <c r="BE156"/>
  <c r="J158"/>
  <c r="BE158"/>
  <c r="J163"/>
  <c r="BE163"/>
  <c r="J168"/>
  <c r="BE168"/>
  <c r="J173"/>
  <c r="BE173"/>
  <c r="J177"/>
  <c r="BE177"/>
  <c r="J178"/>
  <c r="BE178"/>
  <c r="J179"/>
  <c r="BE179"/>
  <c r="J180"/>
  <c r="BE180"/>
  <c r="J181"/>
  <c r="BE181"/>
  <c r="J182"/>
  <c r="BE182"/>
  <c r="J183"/>
  <c r="BE183"/>
  <c r="J185"/>
  <c r="BE185"/>
  <c r="J187"/>
  <c r="BE187"/>
  <c r="J189"/>
  <c r="BE189"/>
  <c r="J191"/>
  <c r="BE191"/>
  <c r="F28"/>
  <c r="AZ52" i="1"/>
  <c r="AY52"/>
  <c r="AX52"/>
  <c r="J29" i="2"/>
  <c r="AW52" i="1"/>
  <c r="J28" i="2"/>
  <c r="AV52" i="1"/>
  <c r="AU52"/>
  <c r="J25" i="2"/>
  <c r="AG52" i="1"/>
  <c r="J52" i="2"/>
  <c r="J59"/>
  <c r="J58"/>
  <c r="J57"/>
  <c r="J56"/>
  <c r="J55"/>
  <c r="J54"/>
  <c r="J53"/>
  <c r="E16"/>
  <c r="F74"/>
  <c r="J73"/>
  <c r="F73"/>
  <c r="J10"/>
  <c r="J71"/>
  <c r="F71"/>
  <c r="E69"/>
  <c r="F48"/>
  <c r="J47"/>
  <c r="F47"/>
  <c r="J45"/>
  <c r="F45"/>
  <c r="E43"/>
  <c r="J34"/>
  <c r="J16"/>
  <c r="J15"/>
  <c r="BD51" i="1"/>
  <c r="W30"/>
  <c r="BC51"/>
  <c r="W29"/>
  <c r="BB51"/>
  <c r="W28"/>
  <c r="BA51"/>
  <c r="AW51"/>
  <c r="AK27"/>
  <c r="W27"/>
  <c r="AZ51"/>
  <c r="AV51"/>
  <c r="AK26"/>
  <c r="W26"/>
  <c r="AG51"/>
  <c r="AK23"/>
  <c r="AY51"/>
  <c r="AX51"/>
  <c r="AU51"/>
  <c r="AT51"/>
  <c r="AS51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<sst xmlns="http://schemas.openxmlformats.org/spreadsheetml/2006/main" count="2026" uniqueCount="518">
  <si>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</si>
  <si>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</si>
  <si>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</si>
  <si>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</si>
  <si>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</si>
  <si>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</si>
  <si>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</si>
  <si>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{bca09974-2b93-4092-81f1-944fcfd60ce8}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</si>
  <si>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</si>
  <si>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</si>
  <si>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</si>
  <si>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</si>
  <si>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</si>
  <si>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</si>
  <si>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</si>
  <si>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</si>
  <si>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1703202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</si>
  <si>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</si>
  <si>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</si>
  <si>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Lokalita ul. Habrová, (parkoviště, chodník, VO, dětské hřiště) 1.etapa/3</t>
  </si>
  <si>
    <t>KSO:</t>
  </si>
  <si>
    <t/>
  </si>
  <si>
    <t>CC-CZ:</t>
  </si>
  <si>
    <t>Místo:</t>
  </si>
  <si>
    <t>Třinec</t>
  </si>
  <si>
    <t>Datum:</t>
  </si>
  <si>
    <t>1. 8. 2017</t>
  </si>
  <si>
    <t>Zadavatel:</t>
  </si>
  <si>
    <t>IČ:</t>
  </si>
  <si>
    <t>DIČ:</t>
  </si>
  <si>
    <t>Uchazeč:</t>
  </si>
  <si>
    <t>Vyplň údaj</t>
  </si>
  <si>
    <t>Projektant:</t>
  </si>
  <si>
    <t>Ing. Dušan Tvarôžek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</si>
  <si>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</si>
  <si>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</si>
  <si>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</si>
  <si>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</si>
  <si>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</si>
  <si>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</si>
  <si>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</si>
  <si>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</si>
  <si>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</si>
  <si>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</si>
  <si>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</si>
  <si>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</si>
  <si>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</si>
  <si>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</si>
  <si>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</si>
  <si>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</si>
  <si>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</si>
  <si>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</si>
  <si>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</si>
  <si>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</si>
  <si>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</si>
  <si>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</si>
  <si>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</si>
  <si>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</si>
  <si>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</si>
  <si>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</si>
  <si>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</si>
  <si>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</si>
  <si>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</si>
  <si>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</si>
  <si>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</si>
  <si>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</si>
  <si>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</si>
  <si>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</si>
  <si>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</si>
  <si>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</si>
  <si>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</si>
  <si>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</si>
  <si>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</si>
  <si>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</si>
  <si>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</si>
  <si>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</si>
  <si>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</si>
  <si>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</si>
  <si>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</si>
  <si>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</si>
  <si>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</si>
  <si>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</si>
  <si>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</si>
  <si>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</si>
  <si>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</si>
  <si>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</si>
  <si>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</si>
  <si>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</si>
  <si>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</si>
  <si>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</si>
  <si>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</si>
  <si>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</si>
  <si>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 Komunikace pozemní</t>
  </si>
  <si>
    <t xml:space="preserve">    9 - Ostatní konstrukce a práce, bourání</t>
  </si>
  <si>
    <t xml:space="preserve">    99 - Přesun hmot</t>
  </si>
  <si>
    <t>PSV - Práce a dodávky PSV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</si>
  <si>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</si>
  <si>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</si>
  <si>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</si>
  <si>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</si>
  <si>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</si>
  <si>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</si>
  <si>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</si>
  <si>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</si>
  <si>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</si>
  <si>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</si>
  <si>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</si>
  <si>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</si>
  <si>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</si>
  <si>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</si>
  <si>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</si>
  <si>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</si>
  <si>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</si>
  <si>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</si>
  <si>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</si>
  <si>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132101201</t>
  </si>
  <si>
    <t>Hloubení zapažených i nezapažených rýh šířky přes 600 do 2 000 mm s urovnáním dna do předepsaného profilu a spádu v horninách tř. 1 a 2 do 100 m3</t>
  </si>
  <si>
    <t>m3</t>
  </si>
  <si>
    <t>CS ÚRS 2017 01</t>
  </si>
  <si>
    <t>4</t>
  </si>
  <si>
    <t>-980141050</t>
  </si>
  <si>
    <t>VV</t>
  </si>
  <si>
    <t>3,70*3,70*0,650*1,1</t>
  </si>
  <si>
    <t>9*0,3*0,3*0,60</t>
  </si>
  <si>
    <t>Součet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</si>
  <si>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</si>
  <si>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</si>
  <si>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CS ÚRS 2015 01</t>
  </si>
  <si>
    <t>-1239498245</t>
  </si>
  <si>
    <t>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</si>
  <si>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</si>
  <si>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</si>
  <si>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-1025545966</t>
  </si>
  <si>
    <t>167101101</t>
  </si>
  <si>
    <t>Nakládání, skládání a překládání neulehlého výkopku nebo sypaniny nakládání, množství do 100 m3, z hornin tř. 1 až 4</t>
  </si>
  <si>
    <t>1880014244</t>
  </si>
  <si>
    <t>5</t>
  </si>
  <si>
    <t>171201211</t>
  </si>
  <si>
    <t>Uložení sypaniny poplatek za uložení sypaniny na skládce (skládkovné)</t>
  </si>
  <si>
    <t>t</t>
  </si>
  <si>
    <t>1622034822</t>
  </si>
  <si>
    <t>10,724*1,80</t>
  </si>
  <si>
    <t>6</t>
  </si>
  <si>
    <t>174201101</t>
  </si>
  <si>
    <t>Zásyp sypaninou z jakékoliv horniny s uložením výkopku ve vrstvách se zhutněním jam, šachet, rýh nebo kolem objektů v těchto vykopávkách</t>
  </si>
  <si>
    <t>1233727649</t>
  </si>
  <si>
    <t>3,20*3,02*0,675</t>
  </si>
  <si>
    <t>7</t>
  </si>
  <si>
    <t>182301121</t>
  </si>
  <si>
    <t>Rozprostření a urovnání ornice ve svahu sklonu přes 1:5 při souvislé ploše do 500 m2, tl. vrstvy do 100 mm</t>
  </si>
  <si>
    <t>m2</t>
  </si>
  <si>
    <t>1658984622</t>
  </si>
  <si>
    <t>78*1,0</t>
  </si>
  <si>
    <t>8</t>
  </si>
  <si>
    <t>460620007</t>
  </si>
  <si>
    <t>Úprava terénu zatravnění, včetně dodání osiva a zalití vodou na rovině</t>
  </si>
  <si>
    <t>1173737994</t>
  </si>
  <si>
    <t>78,0*1</t>
  </si>
  <si>
    <t>69</t>
  </si>
  <si>
    <t>M</t>
  </si>
  <si>
    <t>583441550</t>
  </si>
  <si>
    <t>štěrkodrť frakce 0-22</t>
  </si>
  <si>
    <t>1472612418</t>
  </si>
  <si>
    <t>3,2*3,2*0,20*1,800</t>
  </si>
  <si>
    <t>70</t>
  </si>
  <si>
    <t>581565470</t>
  </si>
  <si>
    <t>písek křemičitý  0,3 - 0,8 mm bal. 50 kg</t>
  </si>
  <si>
    <t>kg</t>
  </si>
  <si>
    <t>1698862075</t>
  </si>
  <si>
    <t>3,2*3,2*0,475*1800</t>
  </si>
  <si>
    <t>Zakládání</t>
  </si>
  <si>
    <t>37</t>
  </si>
  <si>
    <t>275316121</t>
  </si>
  <si>
    <t>Základy z betonu prostého patky z betonu se zvýšenými nároky na prostředí tř. C 25/30</t>
  </si>
  <si>
    <t>2133796467</t>
  </si>
  <si>
    <t>"základové patky oplocení" 9*0,3*0,3*0,650</t>
  </si>
  <si>
    <t>44</t>
  </si>
  <si>
    <t>279113126</t>
  </si>
  <si>
    <t>Základové zdi z tvárnic ztraceného bednění včetně výplně z betonu bez zvláštních nároků na vliv prostředí (X0, XC) třídy C 12/15, tloušťky zdiva přes 400 do 500 mm</t>
  </si>
  <si>
    <t>275341491</t>
  </si>
  <si>
    <t>"pískoviště"4*6,0*1,0*1,15</t>
  </si>
  <si>
    <t>45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</si>
  <si>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</si>
  <si>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</si>
  <si>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-1985342900</t>
  </si>
  <si>
    <t>4*6,0*0,40*12/1000</t>
  </si>
  <si>
    <t>52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</si>
  <si>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</si>
  <si>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</si>
  <si>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m</t>
  </si>
  <si>
    <t>-1159068787</t>
  </si>
  <si>
    <t>78</t>
  </si>
  <si>
    <t>53</t>
  </si>
  <si>
    <t>592174970</t>
  </si>
  <si>
    <t>obrubník betonový chodníkový 100x10x25 cm</t>
  </si>
  <si>
    <t>kus</t>
  </si>
  <si>
    <t>988766107</t>
  </si>
  <si>
    <t xml:space="preserve"> Komunikace pozemní</t>
  </si>
  <si>
    <t>31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</si>
  <si>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</si>
  <si>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</si>
  <si>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545958039</t>
  </si>
  <si>
    <t>"v.č. 7,8" 190-3,70*3,70</t>
  </si>
  <si>
    <t>27</t>
  </si>
  <si>
    <t>564201111</t>
  </si>
  <si>
    <t>Podklad nebo podsyp ze štěrkopísku ŠP s rozprostřením, vlhčením a zhutněním, po zhutnění tl. 40 mm</t>
  </si>
  <si>
    <t>-175245036</t>
  </si>
  <si>
    <t>51</t>
  </si>
  <si>
    <t>564851111</t>
  </si>
  <si>
    <t>Podklad ze štěrkodrti ŠD s rozprostřením a zhutněním, po zhutnění tl. 150 mm</t>
  </si>
  <si>
    <t>-387409993</t>
  </si>
  <si>
    <t>26</t>
  </si>
  <si>
    <t>451577877</t>
  </si>
  <si>
    <t>Podklad nebo lože pod dlažbu (přídlažbu) v ploše vodorovné nebo ve sklonu do 1:5, tloušťky od 30 do 100 mm ze štěrkopísku</t>
  </si>
  <si>
    <t>-2092326751</t>
  </si>
  <si>
    <t>32</t>
  </si>
  <si>
    <t>592452630</t>
  </si>
  <si>
    <t>dlaždice betonové dlažba zámková (ČSN EN 1338) dlažba vibrolisovaná BEST standardní povrch (uzavřený hladký povrch) provedení: červená,hnědá,okrová,antracit tvarově jednoduchá dlažba KARO           20 x 20 x 6</t>
  </si>
  <si>
    <t>1466535681</t>
  </si>
  <si>
    <t>9</t>
  </si>
  <si>
    <t>Ostatní konstrukce a práce, bourání</t>
  </si>
  <si>
    <t>68</t>
  </si>
  <si>
    <t>113154221</t>
  </si>
  <si>
    <t>Frézování živičného podkladu nebo krytu s naložením na dopravní prostředek plochy přes 500 do 1 000 m2 bez překážek v trase pruhu šířky do 1 m, tloušťky vrstvy do 30 mm</t>
  </si>
  <si>
    <t>-1034771957</t>
  </si>
  <si>
    <t>"v.č. 7" 190-4,158*4,163-3,25*3,259</t>
  </si>
  <si>
    <t>16</t>
  </si>
  <si>
    <t>961044111</t>
  </si>
  <si>
    <t>Bourání základů z betonu prostého</t>
  </si>
  <si>
    <t>1765650111</t>
  </si>
  <si>
    <t>"patky obrubníků" 30*0,2</t>
  </si>
  <si>
    <t>"základ lavičky" 2*0,50</t>
  </si>
  <si>
    <t>"základy prolézaček" 6*0,5+2,50</t>
  </si>
  <si>
    <t>40</t>
  </si>
  <si>
    <t>113202111</t>
  </si>
  <si>
    <t>Vytrhání obrub s vybouráním lože, s přemístěním hmot na skládku na vzdálenost do 3 m nebo s naložením na dopravní prostředek z krajníků nebo obrubníků stojatých</t>
  </si>
  <si>
    <t>-1782800830</t>
  </si>
  <si>
    <t>"v.č.6" 2*(4,158+4,163)+2*(3,259+3,255)</t>
  </si>
  <si>
    <t>42</t>
  </si>
  <si>
    <t>113107172</t>
  </si>
  <si>
    <t>Odstranění podkladů nebo krytů s přemístěním hmot na skládku na vzdálenost do 20 m nebo s naložením na dopravní prostředek v ploše jednotlivě přes 50 m2 do 200 m2 z betonu prostého, o tl. vrstvy přes 150 do 300 mm</t>
  </si>
  <si>
    <t>164782042</t>
  </si>
  <si>
    <t>66</t>
  </si>
  <si>
    <t>965042241</t>
  </si>
  <si>
    <t>Bourání mazanin betonových nebo z litého asfaltu tl. přes 100 mm, plochy přes 4 m2</t>
  </si>
  <si>
    <t>-1797416900</t>
  </si>
  <si>
    <t>190*0,250</t>
  </si>
  <si>
    <t>11</t>
  </si>
  <si>
    <t>0002R</t>
  </si>
  <si>
    <t>POPLATKY ZA LIKVIDACŮ ODPADŮ NEKONTAMINOVANÝCH - 17 04 05  ŽELEZO A OCEL_x000D_
1. Položka obsahuje:_x000D__x000D_
 – veškeré poplatky provozovateli skládky, recyklační linky nebo jiného zařízení na zpracování nebo likvidaci odpadů související s převzetím, uložením, zpracováním nebo likvidací odpadu_x000D__x000D_
2. Položka neobsahuje:_x000D__x000D_
 – náklady spojené s dopravou odpadu z místa stavby na místo převzetí provozovatelem skládky, recyklační linky nebo jiného zařízení na zpracování nebo likvidaci odpadů_x000D__x000D_
3. Způsob měření:_x000D__x000D_
Tunou se rozumí hmotnost odpadu vytříděného v souladu se zákonem č. 185/2001 Sb., o nakládání s odpady, v platném znění.</t>
  </si>
  <si>
    <t>956138796</t>
  </si>
  <si>
    <t>75</t>
  </si>
  <si>
    <t>71</t>
  </si>
  <si>
    <t>M009</t>
  </si>
  <si>
    <t>Demontáž prolézaček</t>
  </si>
  <si>
    <t>ks</t>
  </si>
  <si>
    <t>-1882388995</t>
  </si>
  <si>
    <t>72</t>
  </si>
  <si>
    <t>M010</t>
  </si>
  <si>
    <t>Demontáž lavičky</t>
  </si>
  <si>
    <t xml:space="preserve">ks </t>
  </si>
  <si>
    <t>-504013616</t>
  </si>
  <si>
    <t>73</t>
  </si>
  <si>
    <t>M011</t>
  </si>
  <si>
    <t>Demontáž desek z obruby pískoviště</t>
  </si>
  <si>
    <t>-1782700836</t>
  </si>
  <si>
    <t>4*4,0</t>
  </si>
  <si>
    <t>17</t>
  </si>
  <si>
    <t>997006511</t>
  </si>
  <si>
    <t>Vodorovná doprava suti na skládku s naložením na dopravní prostředek a složením do 100 m</t>
  </si>
  <si>
    <t>1730846892</t>
  </si>
  <si>
    <t>21,50*2,40</t>
  </si>
  <si>
    <t>162,098*2,2</t>
  </si>
  <si>
    <t>47,50*2,2</t>
  </si>
  <si>
    <t>18</t>
  </si>
  <si>
    <t>997006519</t>
  </si>
  <si>
    <t>Vodorovná doprava suti na skládku s naložením na dopravní prostředek a složením Příplatek k ceně za každý další i započatý 1 km</t>
  </si>
  <si>
    <t>-1894024584</t>
  </si>
  <si>
    <t>21,50*2,40*15</t>
  </si>
  <si>
    <t>162,098*2,2*15</t>
  </si>
  <si>
    <t>47,50*2,2*15</t>
  </si>
  <si>
    <t>19</t>
  </si>
  <si>
    <t>997013801</t>
  </si>
  <si>
    <t>Poplatek za uložení stavebního odpadu na skládce (skládkovné) betonového</t>
  </si>
  <si>
    <t>9034925</t>
  </si>
  <si>
    <t>67</t>
  </si>
  <si>
    <t>997221845</t>
  </si>
  <si>
    <t>Poplatek za uložení stavebního odpadu na skládce (skládkovné) z asfaltových povrchů</t>
  </si>
  <si>
    <t>-1843249229</t>
  </si>
  <si>
    <t>"v.č. 7" (190-4,158*4,163-3,25*3,259)*0,04*2,0</t>
  </si>
  <si>
    <t>99</t>
  </si>
  <si>
    <t>Přesun hmot</t>
  </si>
  <si>
    <t>PSV</t>
  </si>
  <si>
    <t>Práce a dodávky PSV</t>
  </si>
  <si>
    <t>56</t>
  </si>
  <si>
    <t>M001</t>
  </si>
  <si>
    <t>1256617468</t>
  </si>
  <si>
    <t>57</t>
  </si>
  <si>
    <t>M002</t>
  </si>
  <si>
    <t>1218021631</t>
  </si>
  <si>
    <t>58</t>
  </si>
  <si>
    <t>M003</t>
  </si>
  <si>
    <t>1415713072</t>
  </si>
  <si>
    <t>59</t>
  </si>
  <si>
    <t>M004</t>
  </si>
  <si>
    <t>821350934</t>
  </si>
  <si>
    <t>60</t>
  </si>
  <si>
    <t>M005</t>
  </si>
  <si>
    <t>-2067144840</t>
  </si>
  <si>
    <t>61</t>
  </si>
  <si>
    <t>M006</t>
  </si>
  <si>
    <t>-1409369520</t>
  </si>
  <si>
    <t>62</t>
  </si>
  <si>
    <t>M007</t>
  </si>
  <si>
    <t>568233945</t>
  </si>
  <si>
    <t>63</t>
  </si>
  <si>
    <t>M008</t>
  </si>
  <si>
    <t>1788909656</t>
  </si>
  <si>
    <t>48</t>
  </si>
  <si>
    <t>348101310</t>
  </si>
  <si>
    <t>Montáž vrat a vrátek k oplocení na sloupky dřevěné, plochy jednotlivě do 2 m2</t>
  </si>
  <si>
    <t>1149055214</t>
  </si>
  <si>
    <t>49</t>
  </si>
  <si>
    <t>348501112</t>
  </si>
  <si>
    <t>Montáž dřevěného oplocení na sloupky v osové vzdálenosti do 4 m výšky do 1 m z latí</t>
  </si>
  <si>
    <t>-1109062436</t>
  </si>
  <si>
    <t>"v.č. 8"2*(6,1+6,0)</t>
  </si>
  <si>
    <t>50</t>
  </si>
  <si>
    <t>605141020</t>
  </si>
  <si>
    <t>řezivo jehličnaté lať jakost II 10 - 25 cm2</t>
  </si>
  <si>
    <t>-928934498</t>
  </si>
  <si>
    <t>2*24,20*0,05*0,1*0,08*1,15</t>
  </si>
  <si>
    <t>9*0,60*0,1*0,1*1,15</t>
  </si>
  <si>
    <t>166*0,45*0,04*0,06*1,15</t>
  </si>
  <si>
    <t>"lavičky kolem písku" 4*3,70*0,050*0,350*1,15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</si>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</sst>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name val="Trebuchet MS"/>
      <charset val="238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b/>
      <sz val="16"/>
      <name val="Trebuchet MS"/>
    </font>
    <font>
      <sz val="8"/>
      <color indexed="48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0"/>
      <color indexed="12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  <font>
      <sz val="8"/>
      <name val="Trebuchet MS"/>
      <family val="2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2" fillId="4" borderId="16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21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8" fillId="0" borderId="22" xfId="0" applyNumberFormat="1" applyFont="1" applyBorder="1" applyAlignment="1" applyProtection="1">
      <alignment vertical="center"/>
    </xf>
    <xf numFmtId="4" fontId="28" fillId="0" borderId="23" xfId="0" applyNumberFormat="1" applyFont="1" applyBorder="1" applyAlignment="1" applyProtection="1">
      <alignment vertical="center"/>
    </xf>
    <xf numFmtId="166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3" fillId="4" borderId="9" xfId="0" applyFont="1" applyFill="1" applyBorder="1" applyAlignment="1" applyProtection="1">
      <alignment horizontal="right" vertical="center"/>
    </xf>
    <xf numFmtId="0" fontId="0" fillId="4" borderId="9" xfId="0" applyFont="1" applyFill="1" applyBorder="1" applyAlignment="1" applyProtection="1">
      <alignment vertical="center"/>
      <protection locked="0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6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0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right"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31" fillId="4" borderId="18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21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36" fillId="0" borderId="27" xfId="0" applyFont="1" applyBorder="1" applyAlignment="1" applyProtection="1">
      <alignment horizontal="center" vertical="center"/>
    </xf>
    <xf numFmtId="49" fontId="36" fillId="0" borderId="27" xfId="0" applyNumberFormat="1" applyFont="1" applyBorder="1" applyAlignment="1" applyProtection="1">
      <alignment horizontal="left" vertical="center" wrapText="1"/>
    </xf>
    <xf numFmtId="0" fontId="36" fillId="0" borderId="27" xfId="0" applyFont="1" applyBorder="1" applyAlignment="1" applyProtection="1">
      <alignment horizontal="left" vertical="center" wrapText="1"/>
    </xf>
    <xf numFmtId="0" fontId="36" fillId="0" borderId="27" xfId="0" applyFont="1" applyBorder="1" applyAlignment="1" applyProtection="1">
      <alignment horizontal="center" vertical="center" wrapText="1"/>
    </xf>
    <xf numFmtId="167" fontId="36" fillId="0" borderId="27" xfId="0" applyNumberFormat="1" applyFont="1" applyBorder="1" applyAlignment="1" applyProtection="1">
      <alignment vertical="center"/>
    </xf>
    <xf numFmtId="4" fontId="36" fillId="3" borderId="27" xfId="0" applyNumberFormat="1" applyFont="1" applyFill="1" applyBorder="1" applyAlignment="1" applyProtection="1">
      <alignment vertical="center"/>
      <protection locked="0"/>
    </xf>
    <xf numFmtId="4" fontId="36" fillId="0" borderId="27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6" fillId="3" borderId="27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35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8" xfId="0" applyFont="1" applyBorder="1" applyAlignment="1" applyProtection="1">
      <alignment vertical="center" wrapText="1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40" fillId="0" borderId="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0" xfId="0" applyFont="1" applyBorder="1" applyAlignment="1" applyProtection="1">
      <alignment vertical="center" wrapText="1"/>
      <protection locked="0"/>
    </xf>
    <xf numFmtId="0" fontId="40" fillId="0" borderId="0" xfId="0" applyFont="1" applyBorder="1" applyAlignment="1" applyProtection="1">
      <alignment vertical="center"/>
      <protection locked="0"/>
    </xf>
    <xf numFmtId="0" fontId="40" fillId="0" borderId="0" xfId="0" applyFont="1" applyBorder="1" applyAlignment="1" applyProtection="1">
      <alignment horizontal="left" vertical="center"/>
      <protection locked="0"/>
    </xf>
    <xf numFmtId="49" fontId="40" fillId="0" borderId="0" xfId="0" applyNumberFormat="1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37" fillId="0" borderId="0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8" xfId="0" applyFont="1" applyBorder="1" applyAlignment="1" applyProtection="1">
      <alignment horizontal="left" vertical="center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0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0" xfId="0" applyFont="1" applyFill="1" applyBorder="1" applyAlignment="1" applyProtection="1">
      <alignment horizontal="left" vertical="center"/>
      <protection locked="0"/>
    </xf>
    <xf numFmtId="0" fontId="40" fillId="0" borderId="0" xfId="0" applyFont="1" applyFill="1" applyBorder="1" applyAlignment="1" applyProtection="1">
      <alignment horizontal="center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left" vertical="center" wrapText="1"/>
      <protection locked="0"/>
    </xf>
    <xf numFmtId="0" fontId="40" fillId="0" borderId="0" xfId="0" applyFont="1" applyBorder="1" applyAlignment="1" applyProtection="1">
      <alignment horizontal="center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42" fillId="0" borderId="3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0" xfId="0" applyFont="1" applyBorder="1" applyAlignment="1" applyProtection="1">
      <alignment horizontal="left" vertical="top"/>
      <protection locked="0"/>
    </xf>
    <xf numFmtId="0" fontId="40" fillId="0" borderId="0" xfId="0" applyFont="1" applyBorder="1" applyAlignment="1" applyProtection="1">
      <alignment horizontal="center" vertical="top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0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40" fillId="0" borderId="0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1" xfId="0" applyFont="1" applyBorder="1" applyAlignment="1" applyProtection="1">
      <alignment vertical="top"/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0" xfId="0" applyFont="1" applyBorder="1" applyAlignment="1" applyProtection="1">
      <alignment horizontal="center" vertical="center"/>
      <protection locked="0"/>
    </xf>
    <xf numFmtId="0" fontId="37" fillId="0" borderId="0" xfId="0" applyFont="1" applyBorder="1" applyAlignment="1" applyProtection="1">
      <alignment horizontal="left"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6" xfId="0" applyFont="1" applyFill="1" applyBorder="1" applyAlignment="1" applyProtection="1">
      <alignment vertical="center"/>
    </xf>
    <xf numFmtId="0" fontId="22" fillId="0" borderId="20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1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left"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right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left" vertical="top"/>
      <protection locked="0"/>
    </xf>
    <xf numFmtId="0" fontId="40" fillId="0" borderId="0" xfId="0" applyFont="1" applyBorder="1" applyAlignment="1" applyProtection="1">
      <alignment horizontal="left" vertical="center" wrapText="1"/>
      <protection locked="0"/>
    </xf>
    <xf numFmtId="0" fontId="38" fillId="0" borderId="0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0" xfId="0" applyFont="1" applyBorder="1" applyAlignment="1" applyProtection="1">
      <alignment horizontal="center" vertical="center" wrapText="1"/>
      <protection locked="0"/>
    </xf>
    <xf numFmtId="49" fontId="40" fillId="0" borderId="0" xfId="0" applyNumberFormat="1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46"/>
      <c r="AS2" s="346"/>
      <c r="AT2" s="346"/>
      <c r="AU2" s="346"/>
      <c r="AV2" s="346"/>
      <c r="AW2" s="346"/>
      <c r="AX2" s="346"/>
      <c r="AY2" s="346"/>
      <c r="AZ2" s="346"/>
      <c r="BA2" s="346"/>
      <c r="BB2" s="346"/>
      <c r="BC2" s="346"/>
      <c r="BD2" s="346"/>
      <c r="BE2" s="346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3" t="s">
        <v>16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7"/>
      <c r="AQ5" s="29"/>
      <c r="BE5" s="321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5" t="s">
        <v>19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7"/>
      <c r="AQ6" s="29"/>
      <c r="BE6" s="322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2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2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2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2"/>
      <c r="BS10" s="22" t="s">
        <v>8</v>
      </c>
    </row>
    <row r="11" spans="1:74" ht="18.399999999999999" customHeight="1">
      <c r="B11" s="26"/>
      <c r="C11" s="27"/>
      <c r="D11" s="27"/>
      <c r="E11" s="33" t="s">
        <v>16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29</v>
      </c>
      <c r="AL11" s="27"/>
      <c r="AM11" s="27"/>
      <c r="AN11" s="33" t="s">
        <v>21</v>
      </c>
      <c r="AO11" s="27"/>
      <c r="AP11" s="27"/>
      <c r="AQ11" s="29"/>
      <c r="BE11" s="322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2"/>
      <c r="BS12" s="22" t="s">
        <v>8</v>
      </c>
    </row>
    <row r="13" spans="1:74" ht="14.45" customHeight="1">
      <c r="B13" s="26"/>
      <c r="C13" s="27"/>
      <c r="D13" s="35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31</v>
      </c>
      <c r="AO13" s="27"/>
      <c r="AP13" s="27"/>
      <c r="AQ13" s="29"/>
      <c r="BE13" s="322"/>
      <c r="BS13" s="22" t="s">
        <v>8</v>
      </c>
    </row>
    <row r="14" spans="1:74" ht="15">
      <c r="B14" s="26"/>
      <c r="C14" s="27"/>
      <c r="D14" s="27"/>
      <c r="E14" s="326" t="s">
        <v>31</v>
      </c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5" t="s">
        <v>29</v>
      </c>
      <c r="AL14" s="27"/>
      <c r="AM14" s="27"/>
      <c r="AN14" s="37" t="s">
        <v>31</v>
      </c>
      <c r="AO14" s="27"/>
      <c r="AP14" s="27"/>
      <c r="AQ14" s="29"/>
      <c r="BE14" s="322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2"/>
      <c r="BS15" s="22" t="s">
        <v>6</v>
      </c>
    </row>
    <row r="16" spans="1:74" ht="14.45" customHeight="1">
      <c r="B16" s="26"/>
      <c r="C16" s="27"/>
      <c r="D16" s="35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22"/>
      <c r="BS16" s="22" t="s">
        <v>6</v>
      </c>
    </row>
    <row r="17" spans="2:71" ht="18.399999999999999" customHeight="1">
      <c r="B17" s="26"/>
      <c r="C17" s="27"/>
      <c r="D17" s="27"/>
      <c r="E17" s="33" t="s">
        <v>33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29</v>
      </c>
      <c r="AL17" s="27"/>
      <c r="AM17" s="27"/>
      <c r="AN17" s="33" t="s">
        <v>21</v>
      </c>
      <c r="AO17" s="27"/>
      <c r="AP17" s="27"/>
      <c r="AQ17" s="29"/>
      <c r="BE17" s="322"/>
      <c r="BS17" s="22" t="s">
        <v>34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2"/>
      <c r="BS18" s="22" t="s">
        <v>8</v>
      </c>
    </row>
    <row r="19" spans="2:71" ht="14.45" customHeight="1">
      <c r="B19" s="26"/>
      <c r="C19" s="27"/>
      <c r="D19" s="35" t="s">
        <v>35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2"/>
      <c r="BS19" s="22" t="s">
        <v>8</v>
      </c>
    </row>
    <row r="20" spans="2:71" ht="22.5" customHeight="1">
      <c r="B20" s="26"/>
      <c r="C20" s="27"/>
      <c r="D20" s="27"/>
      <c r="E20" s="328" t="s">
        <v>21</v>
      </c>
      <c r="F20" s="328"/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27"/>
      <c r="AP20" s="27"/>
      <c r="AQ20" s="29"/>
      <c r="BE20" s="322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2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2"/>
    </row>
    <row r="23" spans="2:71" s="1" customFormat="1" ht="25.9" customHeight="1">
      <c r="B23" s="39"/>
      <c r="C23" s="40"/>
      <c r="D23" s="41" t="s">
        <v>36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9">
        <f>ROUND(AG51,2)</f>
        <v>0</v>
      </c>
      <c r="AL23" s="330"/>
      <c r="AM23" s="330"/>
      <c r="AN23" s="330"/>
      <c r="AO23" s="330"/>
      <c r="AP23" s="40"/>
      <c r="AQ23" s="43"/>
      <c r="BE23" s="322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2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1" t="s">
        <v>37</v>
      </c>
      <c r="M25" s="331"/>
      <c r="N25" s="331"/>
      <c r="O25" s="331"/>
      <c r="P25" s="40"/>
      <c r="Q25" s="40"/>
      <c r="R25" s="40"/>
      <c r="S25" s="40"/>
      <c r="T25" s="40"/>
      <c r="U25" s="40"/>
      <c r="V25" s="40"/>
      <c r="W25" s="331" t="s">
        <v>38</v>
      </c>
      <c r="X25" s="331"/>
      <c r="Y25" s="331"/>
      <c r="Z25" s="331"/>
      <c r="AA25" s="331"/>
      <c r="AB25" s="331"/>
      <c r="AC25" s="331"/>
      <c r="AD25" s="331"/>
      <c r="AE25" s="331"/>
      <c r="AF25" s="40"/>
      <c r="AG25" s="40"/>
      <c r="AH25" s="40"/>
      <c r="AI25" s="40"/>
      <c r="AJ25" s="40"/>
      <c r="AK25" s="331" t="s">
        <v>39</v>
      </c>
      <c r="AL25" s="331"/>
      <c r="AM25" s="331"/>
      <c r="AN25" s="331"/>
      <c r="AO25" s="331"/>
      <c r="AP25" s="40"/>
      <c r="AQ25" s="43"/>
      <c r="BE25" s="322"/>
    </row>
    <row r="26" spans="2:71" s="2" customFormat="1" ht="14.45" customHeight="1">
      <c r="B26" s="45"/>
      <c r="C26" s="46"/>
      <c r="D26" s="47" t="s">
        <v>40</v>
      </c>
      <c r="E26" s="46"/>
      <c r="F26" s="47" t="s">
        <v>41</v>
      </c>
      <c r="G26" s="46"/>
      <c r="H26" s="46"/>
      <c r="I26" s="46"/>
      <c r="J26" s="46"/>
      <c r="K26" s="46"/>
      <c r="L26" s="320">
        <v>0.21</v>
      </c>
      <c r="M26" s="319"/>
      <c r="N26" s="319"/>
      <c r="O26" s="319"/>
      <c r="P26" s="46"/>
      <c r="Q26" s="46"/>
      <c r="R26" s="46"/>
      <c r="S26" s="46"/>
      <c r="T26" s="46"/>
      <c r="U26" s="46"/>
      <c r="V26" s="46"/>
      <c r="W26" s="318">
        <f>ROUND(AZ51,2)</f>
        <v>0</v>
      </c>
      <c r="X26" s="319"/>
      <c r="Y26" s="319"/>
      <c r="Z26" s="319"/>
      <c r="AA26" s="319"/>
      <c r="AB26" s="319"/>
      <c r="AC26" s="319"/>
      <c r="AD26" s="319"/>
      <c r="AE26" s="319"/>
      <c r="AF26" s="46"/>
      <c r="AG26" s="46"/>
      <c r="AH26" s="46"/>
      <c r="AI26" s="46"/>
      <c r="AJ26" s="46"/>
      <c r="AK26" s="318">
        <f>ROUND(AV51,2)</f>
        <v>0</v>
      </c>
      <c r="AL26" s="319"/>
      <c r="AM26" s="319"/>
      <c r="AN26" s="319"/>
      <c r="AO26" s="319"/>
      <c r="AP26" s="46"/>
      <c r="AQ26" s="48"/>
      <c r="BE26" s="322"/>
    </row>
    <row r="27" spans="2:71" s="2" customFormat="1" ht="14.45" customHeight="1">
      <c r="B27" s="45"/>
      <c r="C27" s="46"/>
      <c r="D27" s="46"/>
      <c r="E27" s="46"/>
      <c r="F27" s="47" t="s">
        <v>42</v>
      </c>
      <c r="G27" s="46"/>
      <c r="H27" s="46"/>
      <c r="I27" s="46"/>
      <c r="J27" s="46"/>
      <c r="K27" s="46"/>
      <c r="L27" s="320">
        <v>0.15</v>
      </c>
      <c r="M27" s="319"/>
      <c r="N27" s="319"/>
      <c r="O27" s="319"/>
      <c r="P27" s="46"/>
      <c r="Q27" s="46"/>
      <c r="R27" s="46"/>
      <c r="S27" s="46"/>
      <c r="T27" s="46"/>
      <c r="U27" s="46"/>
      <c r="V27" s="46"/>
      <c r="W27" s="318">
        <f>ROUND(BA51,2)</f>
        <v>0</v>
      </c>
      <c r="X27" s="319"/>
      <c r="Y27" s="319"/>
      <c r="Z27" s="319"/>
      <c r="AA27" s="319"/>
      <c r="AB27" s="319"/>
      <c r="AC27" s="319"/>
      <c r="AD27" s="319"/>
      <c r="AE27" s="319"/>
      <c r="AF27" s="46"/>
      <c r="AG27" s="46"/>
      <c r="AH27" s="46"/>
      <c r="AI27" s="46"/>
      <c r="AJ27" s="46"/>
      <c r="AK27" s="318">
        <f>ROUND(AW51,2)</f>
        <v>0</v>
      </c>
      <c r="AL27" s="319"/>
      <c r="AM27" s="319"/>
      <c r="AN27" s="319"/>
      <c r="AO27" s="319"/>
      <c r="AP27" s="46"/>
      <c r="AQ27" s="48"/>
      <c r="BE27" s="322"/>
    </row>
    <row r="28" spans="2:71" s="2" customFormat="1" ht="14.45" hidden="1" customHeight="1">
      <c r="B28" s="45"/>
      <c r="C28" s="46"/>
      <c r="D28" s="46"/>
      <c r="E28" s="46"/>
      <c r="F28" s="47" t="s">
        <v>43</v>
      </c>
      <c r="G28" s="46"/>
      <c r="H28" s="46"/>
      <c r="I28" s="46"/>
      <c r="J28" s="46"/>
      <c r="K28" s="46"/>
      <c r="L28" s="320">
        <v>0.21</v>
      </c>
      <c r="M28" s="319"/>
      <c r="N28" s="319"/>
      <c r="O28" s="319"/>
      <c r="P28" s="46"/>
      <c r="Q28" s="46"/>
      <c r="R28" s="46"/>
      <c r="S28" s="46"/>
      <c r="T28" s="46"/>
      <c r="U28" s="46"/>
      <c r="V28" s="46"/>
      <c r="W28" s="318">
        <f>ROUND(BB51,2)</f>
        <v>0</v>
      </c>
      <c r="X28" s="319"/>
      <c r="Y28" s="319"/>
      <c r="Z28" s="319"/>
      <c r="AA28" s="319"/>
      <c r="AB28" s="319"/>
      <c r="AC28" s="319"/>
      <c r="AD28" s="319"/>
      <c r="AE28" s="319"/>
      <c r="AF28" s="46"/>
      <c r="AG28" s="46"/>
      <c r="AH28" s="46"/>
      <c r="AI28" s="46"/>
      <c r="AJ28" s="46"/>
      <c r="AK28" s="318">
        <v>0</v>
      </c>
      <c r="AL28" s="319"/>
      <c r="AM28" s="319"/>
      <c r="AN28" s="319"/>
      <c r="AO28" s="319"/>
      <c r="AP28" s="46"/>
      <c r="AQ28" s="48"/>
      <c r="BE28" s="322"/>
    </row>
    <row r="29" spans="2:71" s="2" customFormat="1" ht="14.45" hidden="1" customHeight="1">
      <c r="B29" s="45"/>
      <c r="C29" s="46"/>
      <c r="D29" s="46"/>
      <c r="E29" s="46"/>
      <c r="F29" s="47" t="s">
        <v>44</v>
      </c>
      <c r="G29" s="46"/>
      <c r="H29" s="46"/>
      <c r="I29" s="46"/>
      <c r="J29" s="46"/>
      <c r="K29" s="46"/>
      <c r="L29" s="320">
        <v>0.15</v>
      </c>
      <c r="M29" s="319"/>
      <c r="N29" s="319"/>
      <c r="O29" s="319"/>
      <c r="P29" s="46"/>
      <c r="Q29" s="46"/>
      <c r="R29" s="46"/>
      <c r="S29" s="46"/>
      <c r="T29" s="46"/>
      <c r="U29" s="46"/>
      <c r="V29" s="46"/>
      <c r="W29" s="318">
        <f>ROUND(BC51,2)</f>
        <v>0</v>
      </c>
      <c r="X29" s="319"/>
      <c r="Y29" s="319"/>
      <c r="Z29" s="319"/>
      <c r="AA29" s="319"/>
      <c r="AB29" s="319"/>
      <c r="AC29" s="319"/>
      <c r="AD29" s="319"/>
      <c r="AE29" s="319"/>
      <c r="AF29" s="46"/>
      <c r="AG29" s="46"/>
      <c r="AH29" s="46"/>
      <c r="AI29" s="46"/>
      <c r="AJ29" s="46"/>
      <c r="AK29" s="318">
        <v>0</v>
      </c>
      <c r="AL29" s="319"/>
      <c r="AM29" s="319"/>
      <c r="AN29" s="319"/>
      <c r="AO29" s="319"/>
      <c r="AP29" s="46"/>
      <c r="AQ29" s="48"/>
      <c r="BE29" s="322"/>
    </row>
    <row r="30" spans="2:71" s="2" customFormat="1" ht="14.45" hidden="1" customHeight="1">
      <c r="B30" s="45"/>
      <c r="C30" s="46"/>
      <c r="D30" s="46"/>
      <c r="E30" s="46"/>
      <c r="F30" s="47" t="s">
        <v>45</v>
      </c>
      <c r="G30" s="46"/>
      <c r="H30" s="46"/>
      <c r="I30" s="46"/>
      <c r="J30" s="46"/>
      <c r="K30" s="46"/>
      <c r="L30" s="320">
        <v>0</v>
      </c>
      <c r="M30" s="319"/>
      <c r="N30" s="319"/>
      <c r="O30" s="319"/>
      <c r="P30" s="46"/>
      <c r="Q30" s="46"/>
      <c r="R30" s="46"/>
      <c r="S30" s="46"/>
      <c r="T30" s="46"/>
      <c r="U30" s="46"/>
      <c r="V30" s="46"/>
      <c r="W30" s="318">
        <f>ROUND(BD51,2)</f>
        <v>0</v>
      </c>
      <c r="X30" s="319"/>
      <c r="Y30" s="319"/>
      <c r="Z30" s="319"/>
      <c r="AA30" s="319"/>
      <c r="AB30" s="319"/>
      <c r="AC30" s="319"/>
      <c r="AD30" s="319"/>
      <c r="AE30" s="319"/>
      <c r="AF30" s="46"/>
      <c r="AG30" s="46"/>
      <c r="AH30" s="46"/>
      <c r="AI30" s="46"/>
      <c r="AJ30" s="46"/>
      <c r="AK30" s="318">
        <v>0</v>
      </c>
      <c r="AL30" s="319"/>
      <c r="AM30" s="319"/>
      <c r="AN30" s="319"/>
      <c r="AO30" s="319"/>
      <c r="AP30" s="46"/>
      <c r="AQ30" s="48"/>
      <c r="BE30" s="322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2"/>
    </row>
    <row r="32" spans="2:71" s="1" customFormat="1" ht="25.9" customHeight="1">
      <c r="B32" s="39"/>
      <c r="C32" s="49"/>
      <c r="D32" s="50" t="s">
        <v>46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47</v>
      </c>
      <c r="U32" s="51"/>
      <c r="V32" s="51"/>
      <c r="W32" s="51"/>
      <c r="X32" s="332" t="s">
        <v>48</v>
      </c>
      <c r="Y32" s="333"/>
      <c r="Z32" s="333"/>
      <c r="AA32" s="333"/>
      <c r="AB32" s="333"/>
      <c r="AC32" s="51"/>
      <c r="AD32" s="51"/>
      <c r="AE32" s="51"/>
      <c r="AF32" s="51"/>
      <c r="AG32" s="51"/>
      <c r="AH32" s="51"/>
      <c r="AI32" s="51"/>
      <c r="AJ32" s="51"/>
      <c r="AK32" s="334">
        <f>SUM(AK23:AK30)</f>
        <v>0</v>
      </c>
      <c r="AL32" s="333"/>
      <c r="AM32" s="333"/>
      <c r="AN32" s="333"/>
      <c r="AO32" s="335"/>
      <c r="AP32" s="49"/>
      <c r="AQ32" s="53"/>
      <c r="BE32" s="322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49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1703202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52" t="str">
        <f>K6</f>
        <v>Lokalita ul. Habrová, (parkoviště, chodník, VO, dětské hřiště) 1.etapa/3</v>
      </c>
      <c r="M42" s="353"/>
      <c r="N42" s="353"/>
      <c r="O42" s="353"/>
      <c r="P42" s="353"/>
      <c r="Q42" s="353"/>
      <c r="R42" s="353"/>
      <c r="S42" s="353"/>
      <c r="T42" s="353"/>
      <c r="U42" s="353"/>
      <c r="V42" s="353"/>
      <c r="W42" s="353"/>
      <c r="X42" s="353"/>
      <c r="Y42" s="353"/>
      <c r="Z42" s="353"/>
      <c r="AA42" s="353"/>
      <c r="AB42" s="353"/>
      <c r="AC42" s="353"/>
      <c r="AD42" s="353"/>
      <c r="AE42" s="353"/>
      <c r="AF42" s="353"/>
      <c r="AG42" s="353"/>
      <c r="AH42" s="353"/>
      <c r="AI42" s="353"/>
      <c r="AJ42" s="353"/>
      <c r="AK42" s="353"/>
      <c r="AL42" s="353"/>
      <c r="AM42" s="353"/>
      <c r="AN42" s="353"/>
      <c r="AO42" s="353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Třinec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54" t="str">
        <f>IF(AN8= "","",AN8)</f>
        <v>1. 8. 2017</v>
      </c>
      <c r="AN44" s="354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1703202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32</v>
      </c>
      <c r="AJ46" s="61"/>
      <c r="AK46" s="61"/>
      <c r="AL46" s="61"/>
      <c r="AM46" s="355" t="str">
        <f>IF(E17="","",E17)</f>
        <v>Ing. Dušan Tvarôžek</v>
      </c>
      <c r="AN46" s="355"/>
      <c r="AO46" s="355"/>
      <c r="AP46" s="355"/>
      <c r="AQ46" s="61"/>
      <c r="AR46" s="59"/>
      <c r="AS46" s="336" t="s">
        <v>50</v>
      </c>
      <c r="AT46" s="337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30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8"/>
      <c r="AT47" s="339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0"/>
      <c r="AT48" s="341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0" s="1" customFormat="1" ht="29.25" customHeight="1">
      <c r="B49" s="39"/>
      <c r="C49" s="342" t="s">
        <v>51</v>
      </c>
      <c r="D49" s="343"/>
      <c r="E49" s="343"/>
      <c r="F49" s="343"/>
      <c r="G49" s="343"/>
      <c r="H49" s="51"/>
      <c r="I49" s="344" t="s">
        <v>52</v>
      </c>
      <c r="J49" s="343"/>
      <c r="K49" s="343"/>
      <c r="L49" s="343"/>
      <c r="M49" s="343"/>
      <c r="N49" s="343"/>
      <c r="O49" s="343"/>
      <c r="P49" s="343"/>
      <c r="Q49" s="343"/>
      <c r="R49" s="343"/>
      <c r="S49" s="343"/>
      <c r="T49" s="343"/>
      <c r="U49" s="343"/>
      <c r="V49" s="343"/>
      <c r="W49" s="343"/>
      <c r="X49" s="343"/>
      <c r="Y49" s="343"/>
      <c r="Z49" s="343"/>
      <c r="AA49" s="343"/>
      <c r="AB49" s="343"/>
      <c r="AC49" s="343"/>
      <c r="AD49" s="343"/>
      <c r="AE49" s="343"/>
      <c r="AF49" s="343"/>
      <c r="AG49" s="345" t="s">
        <v>53</v>
      </c>
      <c r="AH49" s="343"/>
      <c r="AI49" s="343"/>
      <c r="AJ49" s="343"/>
      <c r="AK49" s="343"/>
      <c r="AL49" s="343"/>
      <c r="AM49" s="343"/>
      <c r="AN49" s="344" t="s">
        <v>54</v>
      </c>
      <c r="AO49" s="343"/>
      <c r="AP49" s="343"/>
      <c r="AQ49" s="77" t="s">
        <v>55</v>
      </c>
      <c r="AR49" s="59"/>
      <c r="AS49" s="78" t="s">
        <v>56</v>
      </c>
      <c r="AT49" s="79" t="s">
        <v>57</v>
      </c>
      <c r="AU49" s="79" t="s">
        <v>58</v>
      </c>
      <c r="AV49" s="79" t="s">
        <v>59</v>
      </c>
      <c r="AW49" s="79" t="s">
        <v>60</v>
      </c>
      <c r="AX49" s="79" t="s">
        <v>61</v>
      </c>
      <c r="AY49" s="79" t="s">
        <v>62</v>
      </c>
      <c r="AZ49" s="79" t="s">
        <v>63</v>
      </c>
      <c r="BA49" s="79" t="s">
        <v>64</v>
      </c>
      <c r="BB49" s="79" t="s">
        <v>65</v>
      </c>
      <c r="BC49" s="79" t="s">
        <v>66</v>
      </c>
      <c r="BD49" s="80" t="s">
        <v>67</v>
      </c>
    </row>
    <row r="50" spans="1:90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0" s="4" customFormat="1" ht="32.450000000000003" customHeight="1">
      <c r="B51" s="66"/>
      <c r="C51" s="84" t="s">
        <v>68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50">
        <f>ROUND(AG52,2)</f>
        <v>0</v>
      </c>
      <c r="AH51" s="350"/>
      <c r="AI51" s="350"/>
      <c r="AJ51" s="350"/>
      <c r="AK51" s="350"/>
      <c r="AL51" s="350"/>
      <c r="AM51" s="350"/>
      <c r="AN51" s="351">
        <f>SUM(AG51,AT51)</f>
        <v>0</v>
      </c>
      <c r="AO51" s="351"/>
      <c r="AP51" s="351"/>
      <c r="AQ51" s="86" t="s">
        <v>21</v>
      </c>
      <c r="AR51" s="69"/>
      <c r="AS51" s="87">
        <f>ROUND(AS52,2)</f>
        <v>0</v>
      </c>
      <c r="AT51" s="88">
        <f>ROUND(SUM(AV51:AW51),2)</f>
        <v>0</v>
      </c>
      <c r="AU51" s="89">
        <f>ROUND(AU52,5)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ROUND(AZ52,2)</f>
        <v>0</v>
      </c>
      <c r="BA51" s="88">
        <f>ROUND(BA52,2)</f>
        <v>0</v>
      </c>
      <c r="BB51" s="88">
        <f>ROUND(BB52,2)</f>
        <v>0</v>
      </c>
      <c r="BC51" s="88">
        <f>ROUND(BC52,2)</f>
        <v>0</v>
      </c>
      <c r="BD51" s="90">
        <f>ROUND(BD52,2)</f>
        <v>0</v>
      </c>
      <c r="BS51" s="91" t="s">
        <v>69</v>
      </c>
      <c r="BT51" s="91" t="s">
        <v>70</v>
      </c>
      <c r="BV51" s="91" t="s">
        <v>71</v>
      </c>
      <c r="BW51" s="91" t="s">
        <v>7</v>
      </c>
      <c r="BX51" s="91" t="s">
        <v>72</v>
      </c>
      <c r="CL51" s="91" t="s">
        <v>21</v>
      </c>
    </row>
    <row r="52" spans="1:90" s="5" customFormat="1" ht="37.5" customHeight="1">
      <c r="A52" s="92" t="s">
        <v>73</v>
      </c>
      <c r="B52" s="93"/>
      <c r="C52" s="94"/>
      <c r="D52" s="349" t="s">
        <v>16</v>
      </c>
      <c r="E52" s="349"/>
      <c r="F52" s="349"/>
      <c r="G52" s="349"/>
      <c r="H52" s="349"/>
      <c r="I52" s="95"/>
      <c r="J52" s="349" t="s">
        <v>19</v>
      </c>
      <c r="K52" s="349"/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9"/>
      <c r="W52" s="349"/>
      <c r="X52" s="349"/>
      <c r="Y52" s="349"/>
      <c r="Z52" s="349"/>
      <c r="AA52" s="349"/>
      <c r="AB52" s="349"/>
      <c r="AC52" s="349"/>
      <c r="AD52" s="349"/>
      <c r="AE52" s="349"/>
      <c r="AF52" s="349"/>
      <c r="AG52" s="347">
        <f ca="1">'1703202 - Lokalita ul. Ha...'!J25</f>
        <v>0</v>
      </c>
      <c r="AH52" s="348"/>
      <c r="AI52" s="348"/>
      <c r="AJ52" s="348"/>
      <c r="AK52" s="348"/>
      <c r="AL52" s="348"/>
      <c r="AM52" s="348"/>
      <c r="AN52" s="347">
        <f>SUM(AG52,AT52)</f>
        <v>0</v>
      </c>
      <c r="AO52" s="348"/>
      <c r="AP52" s="348"/>
      <c r="AQ52" s="96" t="s">
        <v>74</v>
      </c>
      <c r="AR52" s="97"/>
      <c r="AS52" s="98">
        <v>0</v>
      </c>
      <c r="AT52" s="99">
        <f>ROUND(SUM(AV52:AW52),2)</f>
        <v>0</v>
      </c>
      <c r="AU52" s="100">
        <f ca="1">'1703202 - Lokalita ul. Ha...'!P77</f>
        <v>0</v>
      </c>
      <c r="AV52" s="99">
        <f ca="1">'1703202 - Lokalita ul. Ha...'!J28</f>
        <v>0</v>
      </c>
      <c r="AW52" s="99">
        <f ca="1">'1703202 - Lokalita ul. Ha...'!J29</f>
        <v>0</v>
      </c>
      <c r="AX52" s="99">
        <f ca="1">'1703202 - Lokalita ul. Ha...'!J30</f>
        <v>0</v>
      </c>
      <c r="AY52" s="99">
        <f ca="1">'1703202 - Lokalita ul. Ha...'!J31</f>
        <v>0</v>
      </c>
      <c r="AZ52" s="99">
        <f ca="1">'1703202 - Lokalita ul. Ha...'!F28</f>
        <v>0</v>
      </c>
      <c r="BA52" s="99">
        <f ca="1">'1703202 - Lokalita ul. Ha...'!F29</f>
        <v>0</v>
      </c>
      <c r="BB52" s="99">
        <f ca="1">'1703202 - Lokalita ul. Ha...'!F30</f>
        <v>0</v>
      </c>
      <c r="BC52" s="99">
        <f ca="1">'1703202 - Lokalita ul. Ha...'!F31</f>
        <v>0</v>
      </c>
      <c r="BD52" s="101">
        <f ca="1">'1703202 - Lokalita ul. Ha...'!F32</f>
        <v>0</v>
      </c>
      <c r="BT52" s="102" t="s">
        <v>75</v>
      </c>
      <c r="BU52" s="102" t="s">
        <v>76</v>
      </c>
      <c r="BV52" s="102" t="s">
        <v>71</v>
      </c>
      <c r="BW52" s="102" t="s">
        <v>7</v>
      </c>
      <c r="BX52" s="102" t="s">
        <v>72</v>
      </c>
      <c r="CL52" s="102" t="s">
        <v>21</v>
      </c>
    </row>
    <row r="53" spans="1:90" s="1" customFormat="1" ht="30" customHeight="1">
      <c r="B53" s="39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59"/>
    </row>
    <row r="54" spans="1:90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9"/>
    </row>
  </sheetData>
  <sheetProtection password="CC35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X32:AB32"/>
    <mergeCell ref="AK32:AO32"/>
    <mergeCell ref="AS46:AT48"/>
    <mergeCell ref="C49:G49"/>
    <mergeCell ref="I49:AF49"/>
    <mergeCell ref="AG49:AM49"/>
    <mergeCell ref="AN49:AP49"/>
    <mergeCell ref="L29:O29"/>
    <mergeCell ref="W29:AE29"/>
    <mergeCell ref="AK29:AO29"/>
    <mergeCell ref="L28:O28"/>
    <mergeCell ref="L30:O30"/>
    <mergeCell ref="W30:AE30"/>
    <mergeCell ref="AK30:AO30"/>
    <mergeCell ref="AK23:AO23"/>
    <mergeCell ref="L25:O25"/>
    <mergeCell ref="W25:AE25"/>
    <mergeCell ref="AK25:AO25"/>
    <mergeCell ref="L26:O26"/>
    <mergeCell ref="W28:AE28"/>
    <mergeCell ref="AK28:AO28"/>
    <mergeCell ref="W26:AE26"/>
    <mergeCell ref="AK26:AO26"/>
    <mergeCell ref="L27:O27"/>
    <mergeCell ref="W27:AE27"/>
    <mergeCell ref="AK27:AO27"/>
    <mergeCell ref="BE5:BE32"/>
    <mergeCell ref="K5:AO5"/>
    <mergeCell ref="K6:AO6"/>
    <mergeCell ref="E14:AJ14"/>
    <mergeCell ref="E20:AN20"/>
  </mergeCells>
  <phoneticPr fontId="45" type="noConversion"/>
  <hyperlinks>
    <hyperlink ref="K1:S1" location="C2" display="1) Rekapitulace stavby"/>
    <hyperlink ref="W1:AI1" location="C51" display="2) Rekapitulace objektů stavby a soupisů prací"/>
    <hyperlink ref="A52" location="'1703202 - Lokalita ul. Ha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9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9"/>
      <c r="B1" s="104"/>
      <c r="C1" s="104"/>
      <c r="D1" s="105" t="s">
        <v>1</v>
      </c>
      <c r="E1" s="104"/>
      <c r="F1" s="106" t="s">
        <v>77</v>
      </c>
      <c r="G1" s="357" t="s">
        <v>78</v>
      </c>
      <c r="H1" s="357"/>
      <c r="I1" s="107"/>
      <c r="J1" s="106" t="s">
        <v>79</v>
      </c>
      <c r="K1" s="105" t="s">
        <v>80</v>
      </c>
      <c r="L1" s="106" t="s">
        <v>81</v>
      </c>
      <c r="M1" s="106"/>
      <c r="N1" s="106"/>
      <c r="O1" s="106"/>
      <c r="P1" s="106"/>
      <c r="Q1" s="106"/>
      <c r="R1" s="106"/>
      <c r="S1" s="106"/>
      <c r="T1" s="10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22" t="s">
        <v>7</v>
      </c>
    </row>
    <row r="3" spans="1:70" ht="6.95" customHeight="1">
      <c r="B3" s="23"/>
      <c r="C3" s="24"/>
      <c r="D3" s="24"/>
      <c r="E3" s="24"/>
      <c r="F3" s="24"/>
      <c r="G3" s="24"/>
      <c r="H3" s="24"/>
      <c r="I3" s="108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83</v>
      </c>
      <c r="E4" s="27"/>
      <c r="F4" s="27"/>
      <c r="G4" s="27"/>
      <c r="H4" s="27"/>
      <c r="I4" s="109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9"/>
      <c r="J5" s="27"/>
      <c r="K5" s="29"/>
    </row>
    <row r="6" spans="1:70" s="1" customFormat="1" ht="15">
      <c r="B6" s="39"/>
      <c r="C6" s="40"/>
      <c r="D6" s="35" t="s">
        <v>18</v>
      </c>
      <c r="E6" s="40"/>
      <c r="F6" s="40"/>
      <c r="G6" s="40"/>
      <c r="H6" s="40"/>
      <c r="I6" s="110"/>
      <c r="J6" s="40"/>
      <c r="K6" s="43"/>
    </row>
    <row r="7" spans="1:70" s="1" customFormat="1" ht="36.950000000000003" customHeight="1">
      <c r="B7" s="39"/>
      <c r="C7" s="40"/>
      <c r="D7" s="40"/>
      <c r="E7" s="358" t="s">
        <v>19</v>
      </c>
      <c r="F7" s="359"/>
      <c r="G7" s="359"/>
      <c r="H7" s="359"/>
      <c r="I7" s="110"/>
      <c r="J7" s="40"/>
      <c r="K7" s="43"/>
    </row>
    <row r="8" spans="1:70" s="1" customFormat="1">
      <c r="B8" s="39"/>
      <c r="C8" s="40"/>
      <c r="D8" s="40"/>
      <c r="E8" s="40"/>
      <c r="F8" s="40"/>
      <c r="G8" s="40"/>
      <c r="H8" s="40"/>
      <c r="I8" s="110"/>
      <c r="J8" s="40"/>
      <c r="K8" s="43"/>
    </row>
    <row r="9" spans="1:70" s="1" customFormat="1" ht="14.45" customHeight="1">
      <c r="B9" s="39"/>
      <c r="C9" s="40"/>
      <c r="D9" s="35" t="s">
        <v>20</v>
      </c>
      <c r="E9" s="40"/>
      <c r="F9" s="33" t="s">
        <v>21</v>
      </c>
      <c r="G9" s="40"/>
      <c r="H9" s="40"/>
      <c r="I9" s="111" t="s">
        <v>22</v>
      </c>
      <c r="J9" s="33" t="s">
        <v>21</v>
      </c>
      <c r="K9" s="43"/>
    </row>
    <row r="10" spans="1:70" s="1" customFormat="1" ht="14.45" customHeight="1">
      <c r="B10" s="39"/>
      <c r="C10" s="40"/>
      <c r="D10" s="35" t="s">
        <v>23</v>
      </c>
      <c r="E10" s="40"/>
      <c r="F10" s="33" t="s">
        <v>24</v>
      </c>
      <c r="G10" s="40"/>
      <c r="H10" s="40"/>
      <c r="I10" s="111" t="s">
        <v>25</v>
      </c>
      <c r="J10" s="112" t="str">
        <f ca="1">'Rekapitulace stavby'!AN8</f>
        <v>1. 8. 2017</v>
      </c>
      <c r="K10" s="43"/>
    </row>
    <row r="11" spans="1:70" s="1" customFormat="1" ht="10.9" customHeight="1">
      <c r="B11" s="39"/>
      <c r="C11" s="40"/>
      <c r="D11" s="40"/>
      <c r="E11" s="40"/>
      <c r="F11" s="40"/>
      <c r="G11" s="40"/>
      <c r="H11" s="40"/>
      <c r="I11" s="110"/>
      <c r="J11" s="40"/>
      <c r="K11" s="43"/>
    </row>
    <row r="12" spans="1:70" s="1" customFormat="1" ht="14.45" customHeight="1">
      <c r="B12" s="39"/>
      <c r="C12" s="40"/>
      <c r="D12" s="35" t="s">
        <v>27</v>
      </c>
      <c r="E12" s="40"/>
      <c r="F12" s="40"/>
      <c r="G12" s="40"/>
      <c r="H12" s="40"/>
      <c r="I12" s="111" t="s">
        <v>28</v>
      </c>
      <c r="J12" s="33" t="s">
        <v>21</v>
      </c>
      <c r="K12" s="43"/>
    </row>
    <row r="13" spans="1:70" s="1" customFormat="1" ht="18" customHeight="1">
      <c r="B13" s="39"/>
      <c r="C13" s="40"/>
      <c r="D13" s="40"/>
      <c r="E13" s="33" t="s">
        <v>16</v>
      </c>
      <c r="F13" s="40"/>
      <c r="G13" s="40"/>
      <c r="H13" s="40"/>
      <c r="I13" s="111" t="s">
        <v>29</v>
      </c>
      <c r="J13" s="33" t="s">
        <v>21</v>
      </c>
      <c r="K13" s="43"/>
    </row>
    <row r="14" spans="1:70" s="1" customFormat="1" ht="6.95" customHeight="1">
      <c r="B14" s="39"/>
      <c r="C14" s="40"/>
      <c r="D14" s="40"/>
      <c r="E14" s="40"/>
      <c r="F14" s="40"/>
      <c r="G14" s="40"/>
      <c r="H14" s="40"/>
      <c r="I14" s="110"/>
      <c r="J14" s="40"/>
      <c r="K14" s="43"/>
    </row>
    <row r="15" spans="1:70" s="1" customFormat="1" ht="14.45" customHeight="1">
      <c r="B15" s="39"/>
      <c r="C15" s="40"/>
      <c r="D15" s="35" t="s">
        <v>30</v>
      </c>
      <c r="E15" s="40"/>
      <c r="F15" s="40"/>
      <c r="G15" s="40"/>
      <c r="H15" s="40"/>
      <c r="I15" s="111" t="s">
        <v>28</v>
      </c>
      <c r="J15" s="33" t="str">
        <f ca="1">IF('Rekapitulace stavby'!AN13="Vyplň údaj","",IF('Rekapitulace stavby'!AN13="","",'Rekapitulace stavby'!AN13))</f>
        <v/>
      </c>
      <c r="K15" s="43"/>
    </row>
    <row r="16" spans="1:70" s="1" customFormat="1" ht="18" customHeight="1">
      <c r="B16" s="39"/>
      <c r="C16" s="40"/>
      <c r="D16" s="40"/>
      <c r="E16" s="33" t="str">
        <f ca="1">IF('Rekapitulace stavby'!E14="Vyplň údaj","",IF('Rekapitulace stavby'!E14="","",'Rekapitulace stavby'!E14))</f>
        <v/>
      </c>
      <c r="F16" s="40"/>
      <c r="G16" s="40"/>
      <c r="H16" s="40"/>
      <c r="I16" s="111" t="s">
        <v>29</v>
      </c>
      <c r="J16" s="33" t="str">
        <f ca="1">IF('Rekapitulace stavby'!AN14="Vyplň údaj","",IF('Rekapitulace stavby'!AN14="","",'Rekapitulace stavby'!AN14))</f>
        <v/>
      </c>
      <c r="K16" s="43"/>
    </row>
    <row r="17" spans="2:11" s="1" customFormat="1" ht="6.95" customHeight="1">
      <c r="B17" s="39"/>
      <c r="C17" s="40"/>
      <c r="D17" s="40"/>
      <c r="E17" s="40"/>
      <c r="F17" s="40"/>
      <c r="G17" s="40"/>
      <c r="H17" s="40"/>
      <c r="I17" s="110"/>
      <c r="J17" s="40"/>
      <c r="K17" s="43"/>
    </row>
    <row r="18" spans="2:11" s="1" customFormat="1" ht="14.45" customHeight="1">
      <c r="B18" s="39"/>
      <c r="C18" s="40"/>
      <c r="D18" s="35" t="s">
        <v>32</v>
      </c>
      <c r="E18" s="40"/>
      <c r="F18" s="40"/>
      <c r="G18" s="40"/>
      <c r="H18" s="40"/>
      <c r="I18" s="111" t="s">
        <v>28</v>
      </c>
      <c r="J18" s="33" t="s">
        <v>21</v>
      </c>
      <c r="K18" s="43"/>
    </row>
    <row r="19" spans="2:11" s="1" customFormat="1" ht="18" customHeight="1">
      <c r="B19" s="39"/>
      <c r="C19" s="40"/>
      <c r="D19" s="40"/>
      <c r="E19" s="33" t="s">
        <v>33</v>
      </c>
      <c r="F19" s="40"/>
      <c r="G19" s="40"/>
      <c r="H19" s="40"/>
      <c r="I19" s="111" t="s">
        <v>29</v>
      </c>
      <c r="J19" s="33" t="s">
        <v>21</v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110"/>
      <c r="J20" s="40"/>
      <c r="K20" s="43"/>
    </row>
    <row r="21" spans="2:11" s="1" customFormat="1" ht="14.45" customHeight="1">
      <c r="B21" s="39"/>
      <c r="C21" s="40"/>
      <c r="D21" s="35" t="s">
        <v>35</v>
      </c>
      <c r="E21" s="40"/>
      <c r="F21" s="40"/>
      <c r="G21" s="40"/>
      <c r="H21" s="40"/>
      <c r="I21" s="110"/>
      <c r="J21" s="40"/>
      <c r="K21" s="43"/>
    </row>
    <row r="22" spans="2:11" s="6" customFormat="1" ht="22.5" customHeight="1">
      <c r="B22" s="113"/>
      <c r="C22" s="114"/>
      <c r="D22" s="114"/>
      <c r="E22" s="328" t="s">
        <v>21</v>
      </c>
      <c r="F22" s="328"/>
      <c r="G22" s="328"/>
      <c r="H22" s="328"/>
      <c r="I22" s="115"/>
      <c r="J22" s="114"/>
      <c r="K22" s="116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110"/>
      <c r="J23" s="40"/>
      <c r="K23" s="43"/>
    </row>
    <row r="24" spans="2:11" s="1" customFormat="1" ht="6.95" customHeight="1">
      <c r="B24" s="39"/>
      <c r="C24" s="40"/>
      <c r="D24" s="82"/>
      <c r="E24" s="82"/>
      <c r="F24" s="82"/>
      <c r="G24" s="82"/>
      <c r="H24" s="82"/>
      <c r="I24" s="117"/>
      <c r="J24" s="82"/>
      <c r="K24" s="118"/>
    </row>
    <row r="25" spans="2:11" s="1" customFormat="1" ht="25.35" customHeight="1">
      <c r="B25" s="39"/>
      <c r="C25" s="40"/>
      <c r="D25" s="119" t="s">
        <v>36</v>
      </c>
      <c r="E25" s="40"/>
      <c r="F25" s="40"/>
      <c r="G25" s="40"/>
      <c r="H25" s="40"/>
      <c r="I25" s="110"/>
      <c r="J25" s="120">
        <f>ROUND(J77,2)</f>
        <v>0</v>
      </c>
      <c r="K25" s="43"/>
    </row>
    <row r="26" spans="2:11" s="1" customFormat="1" ht="6.95" customHeight="1">
      <c r="B26" s="39"/>
      <c r="C26" s="40"/>
      <c r="D26" s="82"/>
      <c r="E26" s="82"/>
      <c r="F26" s="82"/>
      <c r="G26" s="82"/>
      <c r="H26" s="82"/>
      <c r="I26" s="117"/>
      <c r="J26" s="82"/>
      <c r="K26" s="118"/>
    </row>
    <row r="27" spans="2:11" s="1" customFormat="1" ht="14.45" customHeight="1">
      <c r="B27" s="39"/>
      <c r="C27" s="40"/>
      <c r="D27" s="40"/>
      <c r="E27" s="40"/>
      <c r="F27" s="44" t="s">
        <v>38</v>
      </c>
      <c r="G27" s="40"/>
      <c r="H27" s="40"/>
      <c r="I27" s="121" t="s">
        <v>37</v>
      </c>
      <c r="J27" s="44" t="s">
        <v>39</v>
      </c>
      <c r="K27" s="43"/>
    </row>
    <row r="28" spans="2:11" s="1" customFormat="1" ht="14.45" customHeight="1">
      <c r="B28" s="39"/>
      <c r="C28" s="40"/>
      <c r="D28" s="47" t="s">
        <v>40</v>
      </c>
      <c r="E28" s="47" t="s">
        <v>41</v>
      </c>
      <c r="F28" s="122">
        <f>ROUND(SUM(BE77:BE196), 2)</f>
        <v>0</v>
      </c>
      <c r="G28" s="40"/>
      <c r="H28" s="40"/>
      <c r="I28" s="123">
        <v>0.21</v>
      </c>
      <c r="J28" s="122">
        <f>ROUND(ROUND((SUM(BE77:BE196)), 2)*I28, 2)</f>
        <v>0</v>
      </c>
      <c r="K28" s="43"/>
    </row>
    <row r="29" spans="2:11" s="1" customFormat="1" ht="14.45" customHeight="1">
      <c r="B29" s="39"/>
      <c r="C29" s="40"/>
      <c r="D29" s="40"/>
      <c r="E29" s="47" t="s">
        <v>42</v>
      </c>
      <c r="F29" s="122">
        <f>ROUND(SUM(BF77:BF196), 2)</f>
        <v>0</v>
      </c>
      <c r="G29" s="40"/>
      <c r="H29" s="40"/>
      <c r="I29" s="123">
        <v>0.15</v>
      </c>
      <c r="J29" s="122">
        <f>ROUND(ROUND((SUM(BF77:BF196)), 2)*I29, 2)</f>
        <v>0</v>
      </c>
      <c r="K29" s="43"/>
    </row>
    <row r="30" spans="2:11" s="1" customFormat="1" ht="14.45" hidden="1" customHeight="1">
      <c r="B30" s="39"/>
      <c r="C30" s="40"/>
      <c r="D30" s="40"/>
      <c r="E30" s="47" t="s">
        <v>43</v>
      </c>
      <c r="F30" s="122">
        <f>ROUND(SUM(BG77:BG196), 2)</f>
        <v>0</v>
      </c>
      <c r="G30" s="40"/>
      <c r="H30" s="40"/>
      <c r="I30" s="123">
        <v>0.21</v>
      </c>
      <c r="J30" s="122">
        <v>0</v>
      </c>
      <c r="K30" s="43"/>
    </row>
    <row r="31" spans="2:11" s="1" customFormat="1" ht="14.45" hidden="1" customHeight="1">
      <c r="B31" s="39"/>
      <c r="C31" s="40"/>
      <c r="D31" s="40"/>
      <c r="E31" s="47" t="s">
        <v>44</v>
      </c>
      <c r="F31" s="122">
        <f>ROUND(SUM(BH77:BH196), 2)</f>
        <v>0</v>
      </c>
      <c r="G31" s="40"/>
      <c r="H31" s="40"/>
      <c r="I31" s="123">
        <v>0.15</v>
      </c>
      <c r="J31" s="122"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45</v>
      </c>
      <c r="F32" s="122">
        <f>ROUND(SUM(BI77:BI196), 2)</f>
        <v>0</v>
      </c>
      <c r="G32" s="40"/>
      <c r="H32" s="40"/>
      <c r="I32" s="123">
        <v>0</v>
      </c>
      <c r="J32" s="122">
        <v>0</v>
      </c>
      <c r="K32" s="43"/>
    </row>
    <row r="33" spans="2:11" s="1" customFormat="1" ht="6.95" customHeight="1">
      <c r="B33" s="39"/>
      <c r="C33" s="40"/>
      <c r="D33" s="40"/>
      <c r="E33" s="40"/>
      <c r="F33" s="40"/>
      <c r="G33" s="40"/>
      <c r="H33" s="40"/>
      <c r="I33" s="110"/>
      <c r="J33" s="40"/>
      <c r="K33" s="43"/>
    </row>
    <row r="34" spans="2:11" s="1" customFormat="1" ht="25.35" customHeight="1">
      <c r="B34" s="39"/>
      <c r="C34" s="49"/>
      <c r="D34" s="50" t="s">
        <v>46</v>
      </c>
      <c r="E34" s="51"/>
      <c r="F34" s="51"/>
      <c r="G34" s="124" t="s">
        <v>47</v>
      </c>
      <c r="H34" s="52" t="s">
        <v>48</v>
      </c>
      <c r="I34" s="125"/>
      <c r="J34" s="126">
        <f>SUM(J25:J32)</f>
        <v>0</v>
      </c>
      <c r="K34" s="127"/>
    </row>
    <row r="35" spans="2:11" s="1" customFormat="1" ht="14.45" customHeight="1">
      <c r="B35" s="54"/>
      <c r="C35" s="55"/>
      <c r="D35" s="55"/>
      <c r="E35" s="55"/>
      <c r="F35" s="55"/>
      <c r="G35" s="55"/>
      <c r="H35" s="55"/>
      <c r="I35" s="128"/>
      <c r="J35" s="55"/>
      <c r="K35" s="56"/>
    </row>
    <row r="39" spans="2:11" s="1" customFormat="1" ht="6.95" customHeight="1">
      <c r="B39" s="129"/>
      <c r="C39" s="130"/>
      <c r="D39" s="130"/>
      <c r="E39" s="130"/>
      <c r="F39" s="130"/>
      <c r="G39" s="130"/>
      <c r="H39" s="130"/>
      <c r="I39" s="131"/>
      <c r="J39" s="130"/>
      <c r="K39" s="132"/>
    </row>
    <row r="40" spans="2:11" s="1" customFormat="1" ht="36.950000000000003" customHeight="1">
      <c r="B40" s="39"/>
      <c r="C40" s="28" t="s">
        <v>84</v>
      </c>
      <c r="D40" s="40"/>
      <c r="E40" s="40"/>
      <c r="F40" s="40"/>
      <c r="G40" s="40"/>
      <c r="H40" s="40"/>
      <c r="I40" s="110"/>
      <c r="J40" s="40"/>
      <c r="K40" s="43"/>
    </row>
    <row r="41" spans="2:11" s="1" customFormat="1" ht="6.95" customHeight="1">
      <c r="B41" s="39"/>
      <c r="C41" s="40"/>
      <c r="D41" s="40"/>
      <c r="E41" s="40"/>
      <c r="F41" s="40"/>
      <c r="G41" s="40"/>
      <c r="H41" s="40"/>
      <c r="I41" s="110"/>
      <c r="J41" s="40"/>
      <c r="K41" s="43"/>
    </row>
    <row r="42" spans="2:11" s="1" customFormat="1" ht="14.45" customHeight="1">
      <c r="B42" s="39"/>
      <c r="C42" s="35" t="s">
        <v>18</v>
      </c>
      <c r="D42" s="40"/>
      <c r="E42" s="40"/>
      <c r="F42" s="40"/>
      <c r="G42" s="40"/>
      <c r="H42" s="40"/>
      <c r="I42" s="110"/>
      <c r="J42" s="40"/>
      <c r="K42" s="43"/>
    </row>
    <row r="43" spans="2:11" s="1" customFormat="1" ht="23.25" customHeight="1">
      <c r="B43" s="39"/>
      <c r="C43" s="40"/>
      <c r="D43" s="40"/>
      <c r="E43" s="358" t="str">
        <f>E7</f>
        <v>Lokalita ul. Habrová, (parkoviště, chodník, VO, dětské hřiště) 1.etapa/3</v>
      </c>
      <c r="F43" s="359"/>
      <c r="G43" s="359"/>
      <c r="H43" s="359"/>
      <c r="I43" s="110"/>
      <c r="J43" s="40"/>
      <c r="K43" s="43"/>
    </row>
    <row r="44" spans="2:11" s="1" customFormat="1" ht="6.95" customHeight="1">
      <c r="B44" s="39"/>
      <c r="C44" s="40"/>
      <c r="D44" s="40"/>
      <c r="E44" s="40"/>
      <c r="F44" s="40"/>
      <c r="G44" s="40"/>
      <c r="H44" s="40"/>
      <c r="I44" s="110"/>
      <c r="J44" s="40"/>
      <c r="K44" s="43"/>
    </row>
    <row r="45" spans="2:11" s="1" customFormat="1" ht="18" customHeight="1">
      <c r="B45" s="39"/>
      <c r="C45" s="35" t="s">
        <v>23</v>
      </c>
      <c r="D45" s="40"/>
      <c r="E45" s="40"/>
      <c r="F45" s="33" t="str">
        <f>F10</f>
        <v>Třinec</v>
      </c>
      <c r="G45" s="40"/>
      <c r="H45" s="40"/>
      <c r="I45" s="111" t="s">
        <v>25</v>
      </c>
      <c r="J45" s="112" t="str">
        <f>IF(J10="","",J10)</f>
        <v>1. 8. 2017</v>
      </c>
      <c r="K45" s="43"/>
    </row>
    <row r="46" spans="2:11" s="1" customFormat="1" ht="6.95" customHeight="1">
      <c r="B46" s="39"/>
      <c r="C46" s="40"/>
      <c r="D46" s="40"/>
      <c r="E46" s="40"/>
      <c r="F46" s="40"/>
      <c r="G46" s="40"/>
      <c r="H46" s="40"/>
      <c r="I46" s="110"/>
      <c r="J46" s="40"/>
      <c r="K46" s="43"/>
    </row>
    <row r="47" spans="2:11" s="1" customFormat="1" ht="15">
      <c r="B47" s="39"/>
      <c r="C47" s="35" t="s">
        <v>27</v>
      </c>
      <c r="D47" s="40"/>
      <c r="E47" s="40"/>
      <c r="F47" s="33" t="str">
        <f>E13</f>
        <v>1703202</v>
      </c>
      <c r="G47" s="40"/>
      <c r="H47" s="40"/>
      <c r="I47" s="111" t="s">
        <v>32</v>
      </c>
      <c r="J47" s="33" t="str">
        <f>E19</f>
        <v>Ing. Dušan Tvarôžek</v>
      </c>
      <c r="K47" s="43"/>
    </row>
    <row r="48" spans="2:11" s="1" customFormat="1" ht="14.45" customHeight="1">
      <c r="B48" s="39"/>
      <c r="C48" s="35" t="s">
        <v>30</v>
      </c>
      <c r="D48" s="40"/>
      <c r="E48" s="40"/>
      <c r="F48" s="33" t="str">
        <f>IF(E16="","",E16)</f>
        <v/>
      </c>
      <c r="G48" s="40"/>
      <c r="H48" s="40"/>
      <c r="I48" s="110"/>
      <c r="J48" s="40"/>
      <c r="K48" s="43"/>
    </row>
    <row r="49" spans="2:47" s="1" customFormat="1" ht="10.35" customHeight="1">
      <c r="B49" s="39"/>
      <c r="C49" s="40"/>
      <c r="D49" s="40"/>
      <c r="E49" s="40"/>
      <c r="F49" s="40"/>
      <c r="G49" s="40"/>
      <c r="H49" s="40"/>
      <c r="I49" s="110"/>
      <c r="J49" s="40"/>
      <c r="K49" s="43"/>
    </row>
    <row r="50" spans="2:47" s="1" customFormat="1" ht="29.25" customHeight="1">
      <c r="B50" s="39"/>
      <c r="C50" s="133" t="s">
        <v>85</v>
      </c>
      <c r="D50" s="49"/>
      <c r="E50" s="49"/>
      <c r="F50" s="49"/>
      <c r="G50" s="49"/>
      <c r="H50" s="49"/>
      <c r="I50" s="134"/>
      <c r="J50" s="135" t="s">
        <v>86</v>
      </c>
      <c r="K50" s="53"/>
    </row>
    <row r="51" spans="2:47" s="1" customFormat="1" ht="10.35" customHeight="1">
      <c r="B51" s="39"/>
      <c r="C51" s="40"/>
      <c r="D51" s="40"/>
      <c r="E51" s="40"/>
      <c r="F51" s="40"/>
      <c r="G51" s="40"/>
      <c r="H51" s="40"/>
      <c r="I51" s="110"/>
      <c r="J51" s="40"/>
      <c r="K51" s="43"/>
    </row>
    <row r="52" spans="2:47" s="1" customFormat="1" ht="29.25" customHeight="1">
      <c r="B52" s="39"/>
      <c r="C52" s="136" t="s">
        <v>87</v>
      </c>
      <c r="D52" s="40"/>
      <c r="E52" s="40"/>
      <c r="F52" s="40"/>
      <c r="G52" s="40"/>
      <c r="H52" s="40"/>
      <c r="I52" s="110"/>
      <c r="J52" s="120">
        <f>J77</f>
        <v>0</v>
      </c>
      <c r="K52" s="43"/>
      <c r="AU52" s="22" t="s">
        <v>88</v>
      </c>
    </row>
    <row r="53" spans="2:47" s="7" customFormat="1" ht="24.95" customHeight="1">
      <c r="B53" s="137"/>
      <c r="C53" s="138"/>
      <c r="D53" s="139" t="s">
        <v>89</v>
      </c>
      <c r="E53" s="140"/>
      <c r="F53" s="140"/>
      <c r="G53" s="140"/>
      <c r="H53" s="140"/>
      <c r="I53" s="141"/>
      <c r="J53" s="142">
        <f>J78</f>
        <v>0</v>
      </c>
      <c r="K53" s="143"/>
    </row>
    <row r="54" spans="2:47" s="8" customFormat="1" ht="19.899999999999999" customHeight="1">
      <c r="B54" s="144"/>
      <c r="C54" s="145"/>
      <c r="D54" s="146" t="s">
        <v>90</v>
      </c>
      <c r="E54" s="147"/>
      <c r="F54" s="147"/>
      <c r="G54" s="147"/>
      <c r="H54" s="147"/>
      <c r="I54" s="148"/>
      <c r="J54" s="149">
        <f>J79</f>
        <v>0</v>
      </c>
      <c r="K54" s="150"/>
    </row>
    <row r="55" spans="2:47" s="8" customFormat="1" ht="19.899999999999999" customHeight="1">
      <c r="B55" s="144"/>
      <c r="C55" s="145"/>
      <c r="D55" s="146" t="s">
        <v>91</v>
      </c>
      <c r="E55" s="147"/>
      <c r="F55" s="147"/>
      <c r="G55" s="147"/>
      <c r="H55" s="147"/>
      <c r="I55" s="148"/>
      <c r="J55" s="149">
        <f>J116</f>
        <v>0</v>
      </c>
      <c r="K55" s="150"/>
    </row>
    <row r="56" spans="2:47" s="8" customFormat="1" ht="19.899999999999999" customHeight="1">
      <c r="B56" s="144"/>
      <c r="C56" s="145"/>
      <c r="D56" s="146" t="s">
        <v>92</v>
      </c>
      <c r="E56" s="147"/>
      <c r="F56" s="147"/>
      <c r="G56" s="147"/>
      <c r="H56" s="147"/>
      <c r="I56" s="148"/>
      <c r="J56" s="149">
        <f>J127</f>
        <v>0</v>
      </c>
      <c r="K56" s="150"/>
    </row>
    <row r="57" spans="2:47" s="8" customFormat="1" ht="19.899999999999999" customHeight="1">
      <c r="B57" s="144"/>
      <c r="C57" s="145"/>
      <c r="D57" s="146" t="s">
        <v>93</v>
      </c>
      <c r="E57" s="147"/>
      <c r="F57" s="147"/>
      <c r="G57" s="147"/>
      <c r="H57" s="147"/>
      <c r="I57" s="148"/>
      <c r="J57" s="149">
        <f>J138</f>
        <v>0</v>
      </c>
      <c r="K57" s="150"/>
    </row>
    <row r="58" spans="2:47" s="8" customFormat="1" ht="19.899999999999999" customHeight="1">
      <c r="B58" s="144"/>
      <c r="C58" s="145"/>
      <c r="D58" s="146" t="s">
        <v>94</v>
      </c>
      <c r="E58" s="147"/>
      <c r="F58" s="147"/>
      <c r="G58" s="147"/>
      <c r="H58" s="147"/>
      <c r="I58" s="148"/>
      <c r="J58" s="149">
        <f>J175</f>
        <v>0</v>
      </c>
      <c r="K58" s="150"/>
    </row>
    <row r="59" spans="2:47" s="7" customFormat="1" ht="24.95" customHeight="1">
      <c r="B59" s="137"/>
      <c r="C59" s="138"/>
      <c r="D59" s="139" t="s">
        <v>95</v>
      </c>
      <c r="E59" s="140"/>
      <c r="F59" s="140"/>
      <c r="G59" s="140"/>
      <c r="H59" s="140"/>
      <c r="I59" s="141"/>
      <c r="J59" s="142">
        <f>J176</f>
        <v>0</v>
      </c>
      <c r="K59" s="143"/>
    </row>
    <row r="60" spans="2:47" s="1" customFormat="1" ht="21.75" customHeight="1">
      <c r="B60" s="39"/>
      <c r="C60" s="40"/>
      <c r="D60" s="40"/>
      <c r="E60" s="40"/>
      <c r="F60" s="40"/>
      <c r="G60" s="40"/>
      <c r="H60" s="40"/>
      <c r="I60" s="110"/>
      <c r="J60" s="40"/>
      <c r="K60" s="43"/>
    </row>
    <row r="61" spans="2:47" s="1" customFormat="1" ht="6.95" customHeight="1">
      <c r="B61" s="54"/>
      <c r="C61" s="55"/>
      <c r="D61" s="55"/>
      <c r="E61" s="55"/>
      <c r="F61" s="55"/>
      <c r="G61" s="55"/>
      <c r="H61" s="55"/>
      <c r="I61" s="128"/>
      <c r="J61" s="55"/>
      <c r="K61" s="56"/>
    </row>
    <row r="65" spans="2:65" s="1" customFormat="1" ht="6.95" customHeight="1">
      <c r="B65" s="57"/>
      <c r="C65" s="58"/>
      <c r="D65" s="58"/>
      <c r="E65" s="58"/>
      <c r="F65" s="58"/>
      <c r="G65" s="58"/>
      <c r="H65" s="58"/>
      <c r="I65" s="131"/>
      <c r="J65" s="58"/>
      <c r="K65" s="58"/>
      <c r="L65" s="59"/>
    </row>
    <row r="66" spans="2:65" s="1" customFormat="1" ht="36.950000000000003" customHeight="1">
      <c r="B66" s="39"/>
      <c r="C66" s="60" t="s">
        <v>96</v>
      </c>
      <c r="D66" s="61"/>
      <c r="E66" s="61"/>
      <c r="F66" s="61"/>
      <c r="G66" s="61"/>
      <c r="H66" s="61"/>
      <c r="I66" s="151"/>
      <c r="J66" s="61"/>
      <c r="K66" s="61"/>
      <c r="L66" s="59"/>
    </row>
    <row r="67" spans="2:65" s="1" customFormat="1" ht="6.95" customHeight="1">
      <c r="B67" s="39"/>
      <c r="C67" s="61"/>
      <c r="D67" s="61"/>
      <c r="E67" s="61"/>
      <c r="F67" s="61"/>
      <c r="G67" s="61"/>
      <c r="H67" s="61"/>
      <c r="I67" s="151"/>
      <c r="J67" s="61"/>
      <c r="K67" s="61"/>
      <c r="L67" s="59"/>
    </row>
    <row r="68" spans="2:65" s="1" customFormat="1" ht="14.45" customHeight="1">
      <c r="B68" s="39"/>
      <c r="C68" s="63" t="s">
        <v>18</v>
      </c>
      <c r="D68" s="61"/>
      <c r="E68" s="61"/>
      <c r="F68" s="61"/>
      <c r="G68" s="61"/>
      <c r="H68" s="61"/>
      <c r="I68" s="151"/>
      <c r="J68" s="61"/>
      <c r="K68" s="61"/>
      <c r="L68" s="59"/>
    </row>
    <row r="69" spans="2:65" s="1" customFormat="1" ht="23.25" customHeight="1">
      <c r="B69" s="39"/>
      <c r="C69" s="61"/>
      <c r="D69" s="61"/>
      <c r="E69" s="352" t="str">
        <f>E7</f>
        <v>Lokalita ul. Habrová, (parkoviště, chodník, VO, dětské hřiště) 1.etapa/3</v>
      </c>
      <c r="F69" s="356"/>
      <c r="G69" s="356"/>
      <c r="H69" s="356"/>
      <c r="I69" s="151"/>
      <c r="J69" s="61"/>
      <c r="K69" s="61"/>
      <c r="L69" s="59"/>
    </row>
    <row r="70" spans="2:65" s="1" customFormat="1" ht="6.95" customHeight="1">
      <c r="B70" s="39"/>
      <c r="C70" s="61"/>
      <c r="D70" s="61"/>
      <c r="E70" s="61"/>
      <c r="F70" s="61"/>
      <c r="G70" s="61"/>
      <c r="H70" s="61"/>
      <c r="I70" s="151"/>
      <c r="J70" s="61"/>
      <c r="K70" s="61"/>
      <c r="L70" s="59"/>
    </row>
    <row r="71" spans="2:65" s="1" customFormat="1" ht="18" customHeight="1">
      <c r="B71" s="39"/>
      <c r="C71" s="63" t="s">
        <v>23</v>
      </c>
      <c r="D71" s="61"/>
      <c r="E71" s="61"/>
      <c r="F71" s="152" t="str">
        <f>F10</f>
        <v>Třinec</v>
      </c>
      <c r="G71" s="61"/>
      <c r="H71" s="61"/>
      <c r="I71" s="153" t="s">
        <v>25</v>
      </c>
      <c r="J71" s="71" t="str">
        <f>IF(J10="","",J10)</f>
        <v>1. 8. 2017</v>
      </c>
      <c r="K71" s="61"/>
      <c r="L71" s="59"/>
    </row>
    <row r="72" spans="2:65" s="1" customFormat="1" ht="6.95" customHeight="1">
      <c r="B72" s="39"/>
      <c r="C72" s="61"/>
      <c r="D72" s="61"/>
      <c r="E72" s="61"/>
      <c r="F72" s="61"/>
      <c r="G72" s="61"/>
      <c r="H72" s="61"/>
      <c r="I72" s="151"/>
      <c r="J72" s="61"/>
      <c r="K72" s="61"/>
      <c r="L72" s="59"/>
    </row>
    <row r="73" spans="2:65" s="1" customFormat="1" ht="15">
      <c r="B73" s="39"/>
      <c r="C73" s="63" t="s">
        <v>27</v>
      </c>
      <c r="D73" s="61"/>
      <c r="E73" s="61"/>
      <c r="F73" s="152" t="str">
        <f>E13</f>
        <v>1703202</v>
      </c>
      <c r="G73" s="61"/>
      <c r="H73" s="61"/>
      <c r="I73" s="153" t="s">
        <v>32</v>
      </c>
      <c r="J73" s="152" t="str">
        <f>E19</f>
        <v>Ing. Dušan Tvarôžek</v>
      </c>
      <c r="K73" s="61"/>
      <c r="L73" s="59"/>
    </row>
    <row r="74" spans="2:65" s="1" customFormat="1" ht="14.45" customHeight="1">
      <c r="B74" s="39"/>
      <c r="C74" s="63" t="s">
        <v>30</v>
      </c>
      <c r="D74" s="61"/>
      <c r="E74" s="61"/>
      <c r="F74" s="152" t="str">
        <f>IF(E16="","",E16)</f>
        <v/>
      </c>
      <c r="G74" s="61"/>
      <c r="H74" s="61"/>
      <c r="I74" s="151"/>
      <c r="J74" s="61"/>
      <c r="K74" s="61"/>
      <c r="L74" s="59"/>
    </row>
    <row r="75" spans="2:65" s="1" customFormat="1" ht="10.35" customHeight="1">
      <c r="B75" s="39"/>
      <c r="C75" s="61"/>
      <c r="D75" s="61"/>
      <c r="E75" s="61"/>
      <c r="F75" s="61"/>
      <c r="G75" s="61"/>
      <c r="H75" s="61"/>
      <c r="I75" s="151"/>
      <c r="J75" s="61"/>
      <c r="K75" s="61"/>
      <c r="L75" s="59"/>
    </row>
    <row r="76" spans="2:65" s="9" customFormat="1" ht="29.25" customHeight="1">
      <c r="B76" s="154"/>
      <c r="C76" s="155" t="s">
        <v>97</v>
      </c>
      <c r="D76" s="156" t="s">
        <v>55</v>
      </c>
      <c r="E76" s="156" t="s">
        <v>51</v>
      </c>
      <c r="F76" s="156" t="s">
        <v>98</v>
      </c>
      <c r="G76" s="156" t="s">
        <v>99</v>
      </c>
      <c r="H76" s="156" t="s">
        <v>100</v>
      </c>
      <c r="I76" s="157" t="s">
        <v>101</v>
      </c>
      <c r="J76" s="156" t="s">
        <v>86</v>
      </c>
      <c r="K76" s="158" t="s">
        <v>102</v>
      </c>
      <c r="L76" s="159"/>
      <c r="M76" s="78" t="s">
        <v>103</v>
      </c>
      <c r="N76" s="79" t="s">
        <v>40</v>
      </c>
      <c r="O76" s="79" t="s">
        <v>104</v>
      </c>
      <c r="P76" s="79" t="s">
        <v>105</v>
      </c>
      <c r="Q76" s="79" t="s">
        <v>106</v>
      </c>
      <c r="R76" s="79" t="s">
        <v>107</v>
      </c>
      <c r="S76" s="79" t="s">
        <v>108</v>
      </c>
      <c r="T76" s="80" t="s">
        <v>109</v>
      </c>
    </row>
    <row r="77" spans="2:65" s="1" customFormat="1" ht="29.25" customHeight="1">
      <c r="B77" s="39"/>
      <c r="C77" s="84" t="s">
        <v>87</v>
      </c>
      <c r="D77" s="61"/>
      <c r="E77" s="61"/>
      <c r="F77" s="61"/>
      <c r="G77" s="61"/>
      <c r="H77" s="61"/>
      <c r="I77" s="151"/>
      <c r="J77" s="160">
        <f>BK77</f>
        <v>0</v>
      </c>
      <c r="K77" s="61"/>
      <c r="L77" s="59"/>
      <c r="M77" s="81"/>
      <c r="N77" s="82"/>
      <c r="O77" s="82"/>
      <c r="P77" s="161">
        <f>P78+P176</f>
        <v>0</v>
      </c>
      <c r="Q77" s="82"/>
      <c r="R77" s="161">
        <f>R78+R176</f>
        <v>98.26388614999999</v>
      </c>
      <c r="S77" s="82"/>
      <c r="T77" s="162">
        <f>T78+T176</f>
        <v>249.37514600000003</v>
      </c>
      <c r="AT77" s="22" t="s">
        <v>69</v>
      </c>
      <c r="AU77" s="22" t="s">
        <v>88</v>
      </c>
      <c r="BK77" s="163">
        <f>BK78+BK176</f>
        <v>0</v>
      </c>
    </row>
    <row r="78" spans="2:65" s="10" customFormat="1" ht="37.35" customHeight="1">
      <c r="B78" s="164"/>
      <c r="C78" s="165"/>
      <c r="D78" s="166" t="s">
        <v>69</v>
      </c>
      <c r="E78" s="167" t="s">
        <v>110</v>
      </c>
      <c r="F78" s="167" t="s">
        <v>111</v>
      </c>
      <c r="G78" s="165"/>
      <c r="H78" s="165"/>
      <c r="I78" s="168"/>
      <c r="J78" s="169">
        <f>BK78</f>
        <v>0</v>
      </c>
      <c r="K78" s="165"/>
      <c r="L78" s="170"/>
      <c r="M78" s="171"/>
      <c r="N78" s="172"/>
      <c r="O78" s="172"/>
      <c r="P78" s="173">
        <f>P79+P116+P127+P138+P175</f>
        <v>0</v>
      </c>
      <c r="Q78" s="172"/>
      <c r="R78" s="173">
        <f>R79+R116+R127+R138+R175</f>
        <v>97.940486149999984</v>
      </c>
      <c r="S78" s="172"/>
      <c r="T78" s="174">
        <f>T79+T116+T127+T138+T175</f>
        <v>249.37514600000003</v>
      </c>
      <c r="AR78" s="175" t="s">
        <v>75</v>
      </c>
      <c r="AT78" s="176" t="s">
        <v>69</v>
      </c>
      <c r="AU78" s="176" t="s">
        <v>70</v>
      </c>
      <c r="AY78" s="175" t="s">
        <v>112</v>
      </c>
      <c r="BK78" s="177">
        <f>BK79+BK116+BK127+BK138+BK175</f>
        <v>0</v>
      </c>
    </row>
    <row r="79" spans="2:65" s="10" customFormat="1" ht="19.899999999999999" customHeight="1">
      <c r="B79" s="164"/>
      <c r="C79" s="165"/>
      <c r="D79" s="178" t="s">
        <v>69</v>
      </c>
      <c r="E79" s="179" t="s">
        <v>75</v>
      </c>
      <c r="F79" s="179" t="s">
        <v>113</v>
      </c>
      <c r="G79" s="165"/>
      <c r="H79" s="165"/>
      <c r="I79" s="168"/>
      <c r="J79" s="180">
        <f>BK79</f>
        <v>0</v>
      </c>
      <c r="K79" s="165"/>
      <c r="L79" s="170"/>
      <c r="M79" s="171"/>
      <c r="N79" s="172"/>
      <c r="O79" s="172"/>
      <c r="P79" s="173">
        <f>SUM(P80:P115)</f>
        <v>0</v>
      </c>
      <c r="Q79" s="172"/>
      <c r="R79" s="173">
        <f>SUM(R80:R115)</f>
        <v>12.44354</v>
      </c>
      <c r="S79" s="172"/>
      <c r="T79" s="174">
        <f>SUM(T80:T115)</f>
        <v>0</v>
      </c>
      <c r="AR79" s="175" t="s">
        <v>75</v>
      </c>
      <c r="AT79" s="176" t="s">
        <v>69</v>
      </c>
      <c r="AU79" s="176" t="s">
        <v>75</v>
      </c>
      <c r="AY79" s="175" t="s">
        <v>112</v>
      </c>
      <c r="BK79" s="177">
        <f>SUM(BK80:BK115)</f>
        <v>0</v>
      </c>
    </row>
    <row r="80" spans="2:65" s="1" customFormat="1" ht="31.5" customHeight="1">
      <c r="B80" s="39"/>
      <c r="C80" s="181" t="s">
        <v>75</v>
      </c>
      <c r="D80" s="181" t="s">
        <v>114</v>
      </c>
      <c r="E80" s="182" t="s">
        <v>115</v>
      </c>
      <c r="F80" s="183" t="s">
        <v>116</v>
      </c>
      <c r="G80" s="184" t="s">
        <v>117</v>
      </c>
      <c r="H80" s="185">
        <v>10.273999999999999</v>
      </c>
      <c r="I80" s="186"/>
      <c r="J80" s="187">
        <f>ROUND(I80*H80,2)</f>
        <v>0</v>
      </c>
      <c r="K80" s="183" t="s">
        <v>118</v>
      </c>
      <c r="L80" s="59"/>
      <c r="M80" s="188" t="s">
        <v>21</v>
      </c>
      <c r="N80" s="189" t="s">
        <v>41</v>
      </c>
      <c r="O80" s="40"/>
      <c r="P80" s="190">
        <f>O80*H80</f>
        <v>0</v>
      </c>
      <c r="Q80" s="190">
        <v>0</v>
      </c>
      <c r="R80" s="190">
        <f>Q80*H80</f>
        <v>0</v>
      </c>
      <c r="S80" s="190">
        <v>0</v>
      </c>
      <c r="T80" s="191">
        <f>S80*H80</f>
        <v>0</v>
      </c>
      <c r="AR80" s="22" t="s">
        <v>119</v>
      </c>
      <c r="AT80" s="22" t="s">
        <v>114</v>
      </c>
      <c r="AU80" s="22" t="s">
        <v>82</v>
      </c>
      <c r="AY80" s="22" t="s">
        <v>112</v>
      </c>
      <c r="BE80" s="192">
        <f>IF(N80="základní",J80,0)</f>
        <v>0</v>
      </c>
      <c r="BF80" s="192">
        <f>IF(N80="snížená",J80,0)</f>
        <v>0</v>
      </c>
      <c r="BG80" s="192">
        <f>IF(N80="zákl. přenesená",J80,0)</f>
        <v>0</v>
      </c>
      <c r="BH80" s="192">
        <f>IF(N80="sníž. přenesená",J80,0)</f>
        <v>0</v>
      </c>
      <c r="BI80" s="192">
        <f>IF(N80="nulová",J80,0)</f>
        <v>0</v>
      </c>
      <c r="BJ80" s="22" t="s">
        <v>75</v>
      </c>
      <c r="BK80" s="192">
        <f>ROUND(I80*H80,2)</f>
        <v>0</v>
      </c>
      <c r="BL80" s="22" t="s">
        <v>119</v>
      </c>
      <c r="BM80" s="22" t="s">
        <v>120</v>
      </c>
    </row>
    <row r="81" spans="2:65" s="11" customFormat="1">
      <c r="B81" s="193"/>
      <c r="C81" s="194"/>
      <c r="D81" s="195" t="s">
        <v>121</v>
      </c>
      <c r="E81" s="196" t="s">
        <v>21</v>
      </c>
      <c r="F81" s="197" t="s">
        <v>122</v>
      </c>
      <c r="G81" s="194"/>
      <c r="H81" s="198">
        <v>9.7880000000000003</v>
      </c>
      <c r="I81" s="199"/>
      <c r="J81" s="194"/>
      <c r="K81" s="194"/>
      <c r="L81" s="200"/>
      <c r="M81" s="201"/>
      <c r="N81" s="202"/>
      <c r="O81" s="202"/>
      <c r="P81" s="202"/>
      <c r="Q81" s="202"/>
      <c r="R81" s="202"/>
      <c r="S81" s="202"/>
      <c r="T81" s="203"/>
      <c r="AT81" s="204" t="s">
        <v>121</v>
      </c>
      <c r="AU81" s="204" t="s">
        <v>82</v>
      </c>
      <c r="AV81" s="11" t="s">
        <v>82</v>
      </c>
      <c r="AW81" s="11" t="s">
        <v>34</v>
      </c>
      <c r="AX81" s="11" t="s">
        <v>70</v>
      </c>
      <c r="AY81" s="204" t="s">
        <v>112</v>
      </c>
    </row>
    <row r="82" spans="2:65" s="11" customFormat="1">
      <c r="B82" s="193"/>
      <c r="C82" s="194"/>
      <c r="D82" s="195" t="s">
        <v>121</v>
      </c>
      <c r="E82" s="196" t="s">
        <v>21</v>
      </c>
      <c r="F82" s="197" t="s">
        <v>123</v>
      </c>
      <c r="G82" s="194"/>
      <c r="H82" s="198">
        <v>0.48599999999999999</v>
      </c>
      <c r="I82" s="199"/>
      <c r="J82" s="194"/>
      <c r="K82" s="194"/>
      <c r="L82" s="200"/>
      <c r="M82" s="201"/>
      <c r="N82" s="202"/>
      <c r="O82" s="202"/>
      <c r="P82" s="202"/>
      <c r="Q82" s="202"/>
      <c r="R82" s="202"/>
      <c r="S82" s="202"/>
      <c r="T82" s="203"/>
      <c r="AT82" s="204" t="s">
        <v>121</v>
      </c>
      <c r="AU82" s="204" t="s">
        <v>82</v>
      </c>
      <c r="AV82" s="11" t="s">
        <v>82</v>
      </c>
      <c r="AW82" s="11" t="s">
        <v>34</v>
      </c>
      <c r="AX82" s="11" t="s">
        <v>70</v>
      </c>
      <c r="AY82" s="204" t="s">
        <v>112</v>
      </c>
    </row>
    <row r="83" spans="2:65" s="11" customFormat="1">
      <c r="B83" s="193"/>
      <c r="C83" s="194"/>
      <c r="D83" s="195" t="s">
        <v>121</v>
      </c>
      <c r="E83" s="196" t="s">
        <v>21</v>
      </c>
      <c r="F83" s="197" t="s">
        <v>21</v>
      </c>
      <c r="G83" s="194"/>
      <c r="H83" s="198">
        <v>0</v>
      </c>
      <c r="I83" s="199"/>
      <c r="J83" s="194"/>
      <c r="K83" s="194"/>
      <c r="L83" s="200"/>
      <c r="M83" s="201"/>
      <c r="N83" s="202"/>
      <c r="O83" s="202"/>
      <c r="P83" s="202"/>
      <c r="Q83" s="202"/>
      <c r="R83" s="202"/>
      <c r="S83" s="202"/>
      <c r="T83" s="203"/>
      <c r="AT83" s="204" t="s">
        <v>121</v>
      </c>
      <c r="AU83" s="204" t="s">
        <v>82</v>
      </c>
      <c r="AV83" s="11" t="s">
        <v>82</v>
      </c>
      <c r="AW83" s="11" t="s">
        <v>34</v>
      </c>
      <c r="AX83" s="11" t="s">
        <v>70</v>
      </c>
      <c r="AY83" s="204" t="s">
        <v>112</v>
      </c>
    </row>
    <row r="84" spans="2:65" s="11" customFormat="1">
      <c r="B84" s="193"/>
      <c r="C84" s="194"/>
      <c r="D84" s="195" t="s">
        <v>121</v>
      </c>
      <c r="E84" s="196" t="s">
        <v>21</v>
      </c>
      <c r="F84" s="197" t="s">
        <v>21</v>
      </c>
      <c r="G84" s="194"/>
      <c r="H84" s="198">
        <v>0</v>
      </c>
      <c r="I84" s="199"/>
      <c r="J84" s="194"/>
      <c r="K84" s="194"/>
      <c r="L84" s="200"/>
      <c r="M84" s="201"/>
      <c r="N84" s="202"/>
      <c r="O84" s="202"/>
      <c r="P84" s="202"/>
      <c r="Q84" s="202"/>
      <c r="R84" s="202"/>
      <c r="S84" s="202"/>
      <c r="T84" s="203"/>
      <c r="AT84" s="204" t="s">
        <v>121</v>
      </c>
      <c r="AU84" s="204" t="s">
        <v>82</v>
      </c>
      <c r="AV84" s="11" t="s">
        <v>82</v>
      </c>
      <c r="AW84" s="11" t="s">
        <v>34</v>
      </c>
      <c r="AX84" s="11" t="s">
        <v>70</v>
      </c>
      <c r="AY84" s="204" t="s">
        <v>112</v>
      </c>
    </row>
    <row r="85" spans="2:65" s="12" customFormat="1">
      <c r="B85" s="205"/>
      <c r="C85" s="206"/>
      <c r="D85" s="207" t="s">
        <v>121</v>
      </c>
      <c r="E85" s="208" t="s">
        <v>21</v>
      </c>
      <c r="F85" s="209" t="s">
        <v>124</v>
      </c>
      <c r="G85" s="206"/>
      <c r="H85" s="210">
        <v>10.273999999999999</v>
      </c>
      <c r="I85" s="211"/>
      <c r="J85" s="206"/>
      <c r="K85" s="206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121</v>
      </c>
      <c r="AU85" s="216" t="s">
        <v>82</v>
      </c>
      <c r="AV85" s="12" t="s">
        <v>119</v>
      </c>
      <c r="AW85" s="12" t="s">
        <v>34</v>
      </c>
      <c r="AX85" s="12" t="s">
        <v>75</v>
      </c>
      <c r="AY85" s="216" t="s">
        <v>112</v>
      </c>
    </row>
    <row r="86" spans="2:65" s="1" customFormat="1" ht="44.25" customHeight="1">
      <c r="B86" s="39"/>
      <c r="C86" s="181" t="s">
        <v>82</v>
      </c>
      <c r="D86" s="181" t="s">
        <v>114</v>
      </c>
      <c r="E86" s="182" t="s">
        <v>125</v>
      </c>
      <c r="F86" s="183" t="s">
        <v>126</v>
      </c>
      <c r="G86" s="184" t="s">
        <v>117</v>
      </c>
      <c r="H86" s="185">
        <v>10.273999999999999</v>
      </c>
      <c r="I86" s="186"/>
      <c r="J86" s="187">
        <f>ROUND(I86*H86,2)</f>
        <v>0</v>
      </c>
      <c r="K86" s="183" t="s">
        <v>127</v>
      </c>
      <c r="L86" s="59"/>
      <c r="M86" s="188" t="s">
        <v>21</v>
      </c>
      <c r="N86" s="189" t="s">
        <v>41</v>
      </c>
      <c r="O86" s="40"/>
      <c r="P86" s="190">
        <f>O86*H86</f>
        <v>0</v>
      </c>
      <c r="Q86" s="190">
        <v>0</v>
      </c>
      <c r="R86" s="190">
        <f>Q86*H86</f>
        <v>0</v>
      </c>
      <c r="S86" s="190">
        <v>0</v>
      </c>
      <c r="T86" s="191">
        <f>S86*H86</f>
        <v>0</v>
      </c>
      <c r="AR86" s="22" t="s">
        <v>119</v>
      </c>
      <c r="AT86" s="22" t="s">
        <v>114</v>
      </c>
      <c r="AU86" s="22" t="s">
        <v>82</v>
      </c>
      <c r="AY86" s="22" t="s">
        <v>112</v>
      </c>
      <c r="BE86" s="192">
        <f>IF(N86="základní",J86,0)</f>
        <v>0</v>
      </c>
      <c r="BF86" s="192">
        <f>IF(N86="snížená",J86,0)</f>
        <v>0</v>
      </c>
      <c r="BG86" s="192">
        <f>IF(N86="zákl. přenesená",J86,0)</f>
        <v>0</v>
      </c>
      <c r="BH86" s="192">
        <f>IF(N86="sníž. přenesená",J86,0)</f>
        <v>0</v>
      </c>
      <c r="BI86" s="192">
        <f>IF(N86="nulová",J86,0)</f>
        <v>0</v>
      </c>
      <c r="BJ86" s="22" t="s">
        <v>75</v>
      </c>
      <c r="BK86" s="192">
        <f>ROUND(I86*H86,2)</f>
        <v>0</v>
      </c>
      <c r="BL86" s="22" t="s">
        <v>119</v>
      </c>
      <c r="BM86" s="22" t="s">
        <v>128</v>
      </c>
    </row>
    <row r="87" spans="2:65" s="11" customFormat="1">
      <c r="B87" s="193"/>
      <c r="C87" s="194"/>
      <c r="D87" s="195" t="s">
        <v>121</v>
      </c>
      <c r="E87" s="196" t="s">
        <v>21</v>
      </c>
      <c r="F87" s="197" t="s">
        <v>122</v>
      </c>
      <c r="G87" s="194"/>
      <c r="H87" s="198">
        <v>9.7880000000000003</v>
      </c>
      <c r="I87" s="199"/>
      <c r="J87" s="194"/>
      <c r="K87" s="194"/>
      <c r="L87" s="200"/>
      <c r="M87" s="201"/>
      <c r="N87" s="202"/>
      <c r="O87" s="202"/>
      <c r="P87" s="202"/>
      <c r="Q87" s="202"/>
      <c r="R87" s="202"/>
      <c r="S87" s="202"/>
      <c r="T87" s="203"/>
      <c r="AT87" s="204" t="s">
        <v>121</v>
      </c>
      <c r="AU87" s="204" t="s">
        <v>82</v>
      </c>
      <c r="AV87" s="11" t="s">
        <v>82</v>
      </c>
      <c r="AW87" s="11" t="s">
        <v>34</v>
      </c>
      <c r="AX87" s="11" t="s">
        <v>70</v>
      </c>
      <c r="AY87" s="204" t="s">
        <v>112</v>
      </c>
    </row>
    <row r="88" spans="2:65" s="11" customFormat="1">
      <c r="B88" s="193"/>
      <c r="C88" s="194"/>
      <c r="D88" s="195" t="s">
        <v>121</v>
      </c>
      <c r="E88" s="196" t="s">
        <v>21</v>
      </c>
      <c r="F88" s="197" t="s">
        <v>123</v>
      </c>
      <c r="G88" s="194"/>
      <c r="H88" s="198">
        <v>0.48599999999999999</v>
      </c>
      <c r="I88" s="199"/>
      <c r="J88" s="194"/>
      <c r="K88" s="194"/>
      <c r="L88" s="200"/>
      <c r="M88" s="201"/>
      <c r="N88" s="202"/>
      <c r="O88" s="202"/>
      <c r="P88" s="202"/>
      <c r="Q88" s="202"/>
      <c r="R88" s="202"/>
      <c r="S88" s="202"/>
      <c r="T88" s="203"/>
      <c r="AT88" s="204" t="s">
        <v>121</v>
      </c>
      <c r="AU88" s="204" t="s">
        <v>82</v>
      </c>
      <c r="AV88" s="11" t="s">
        <v>82</v>
      </c>
      <c r="AW88" s="11" t="s">
        <v>34</v>
      </c>
      <c r="AX88" s="11" t="s">
        <v>70</v>
      </c>
      <c r="AY88" s="204" t="s">
        <v>112</v>
      </c>
    </row>
    <row r="89" spans="2:65" s="11" customFormat="1">
      <c r="B89" s="193"/>
      <c r="C89" s="194"/>
      <c r="D89" s="195" t="s">
        <v>121</v>
      </c>
      <c r="E89" s="196" t="s">
        <v>21</v>
      </c>
      <c r="F89" s="197" t="s">
        <v>21</v>
      </c>
      <c r="G89" s="194"/>
      <c r="H89" s="198">
        <v>0</v>
      </c>
      <c r="I89" s="199"/>
      <c r="J89" s="194"/>
      <c r="K89" s="194"/>
      <c r="L89" s="200"/>
      <c r="M89" s="201"/>
      <c r="N89" s="202"/>
      <c r="O89" s="202"/>
      <c r="P89" s="202"/>
      <c r="Q89" s="202"/>
      <c r="R89" s="202"/>
      <c r="S89" s="202"/>
      <c r="T89" s="203"/>
      <c r="AT89" s="204" t="s">
        <v>121</v>
      </c>
      <c r="AU89" s="204" t="s">
        <v>82</v>
      </c>
      <c r="AV89" s="11" t="s">
        <v>82</v>
      </c>
      <c r="AW89" s="11" t="s">
        <v>34</v>
      </c>
      <c r="AX89" s="11" t="s">
        <v>70</v>
      </c>
      <c r="AY89" s="204" t="s">
        <v>112</v>
      </c>
    </row>
    <row r="90" spans="2:65" s="11" customFormat="1">
      <c r="B90" s="193"/>
      <c r="C90" s="194"/>
      <c r="D90" s="195" t="s">
        <v>121</v>
      </c>
      <c r="E90" s="196" t="s">
        <v>21</v>
      </c>
      <c r="F90" s="197" t="s">
        <v>21</v>
      </c>
      <c r="G90" s="194"/>
      <c r="H90" s="198">
        <v>0</v>
      </c>
      <c r="I90" s="199"/>
      <c r="J90" s="194"/>
      <c r="K90" s="194"/>
      <c r="L90" s="200"/>
      <c r="M90" s="201"/>
      <c r="N90" s="202"/>
      <c r="O90" s="202"/>
      <c r="P90" s="202"/>
      <c r="Q90" s="202"/>
      <c r="R90" s="202"/>
      <c r="S90" s="202"/>
      <c r="T90" s="203"/>
      <c r="AT90" s="204" t="s">
        <v>121</v>
      </c>
      <c r="AU90" s="204" t="s">
        <v>82</v>
      </c>
      <c r="AV90" s="11" t="s">
        <v>82</v>
      </c>
      <c r="AW90" s="11" t="s">
        <v>34</v>
      </c>
      <c r="AX90" s="11" t="s">
        <v>70</v>
      </c>
      <c r="AY90" s="204" t="s">
        <v>112</v>
      </c>
    </row>
    <row r="91" spans="2:65" s="12" customFormat="1">
      <c r="B91" s="205"/>
      <c r="C91" s="206"/>
      <c r="D91" s="207" t="s">
        <v>121</v>
      </c>
      <c r="E91" s="208" t="s">
        <v>21</v>
      </c>
      <c r="F91" s="209" t="s">
        <v>124</v>
      </c>
      <c r="G91" s="206"/>
      <c r="H91" s="210">
        <v>10.273999999999999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121</v>
      </c>
      <c r="AU91" s="216" t="s">
        <v>82</v>
      </c>
      <c r="AV91" s="12" t="s">
        <v>119</v>
      </c>
      <c r="AW91" s="12" t="s">
        <v>34</v>
      </c>
      <c r="AX91" s="12" t="s">
        <v>75</v>
      </c>
      <c r="AY91" s="216" t="s">
        <v>112</v>
      </c>
    </row>
    <row r="92" spans="2:65" s="1" customFormat="1" ht="44.25" customHeight="1">
      <c r="B92" s="39"/>
      <c r="C92" s="181" t="s">
        <v>129</v>
      </c>
      <c r="D92" s="181" t="s">
        <v>114</v>
      </c>
      <c r="E92" s="182" t="s">
        <v>130</v>
      </c>
      <c r="F92" s="183" t="s">
        <v>131</v>
      </c>
      <c r="G92" s="184" t="s">
        <v>117</v>
      </c>
      <c r="H92" s="185">
        <v>10.273999999999999</v>
      </c>
      <c r="I92" s="186"/>
      <c r="J92" s="187">
        <f>ROUND(I92*H92,2)</f>
        <v>0</v>
      </c>
      <c r="K92" s="183" t="s">
        <v>127</v>
      </c>
      <c r="L92" s="59"/>
      <c r="M92" s="188" t="s">
        <v>21</v>
      </c>
      <c r="N92" s="189" t="s">
        <v>41</v>
      </c>
      <c r="O92" s="40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AR92" s="22" t="s">
        <v>119</v>
      </c>
      <c r="AT92" s="22" t="s">
        <v>114</v>
      </c>
      <c r="AU92" s="22" t="s">
        <v>82</v>
      </c>
      <c r="AY92" s="22" t="s">
        <v>112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22" t="s">
        <v>75</v>
      </c>
      <c r="BK92" s="192">
        <f>ROUND(I92*H92,2)</f>
        <v>0</v>
      </c>
      <c r="BL92" s="22" t="s">
        <v>119</v>
      </c>
      <c r="BM92" s="22" t="s">
        <v>132</v>
      </c>
    </row>
    <row r="93" spans="2:65" s="11" customFormat="1">
      <c r="B93" s="193"/>
      <c r="C93" s="194"/>
      <c r="D93" s="195" t="s">
        <v>121</v>
      </c>
      <c r="E93" s="196" t="s">
        <v>21</v>
      </c>
      <c r="F93" s="197" t="s">
        <v>122</v>
      </c>
      <c r="G93" s="194"/>
      <c r="H93" s="198">
        <v>9.7880000000000003</v>
      </c>
      <c r="I93" s="199"/>
      <c r="J93" s="194"/>
      <c r="K93" s="194"/>
      <c r="L93" s="200"/>
      <c r="M93" s="201"/>
      <c r="N93" s="202"/>
      <c r="O93" s="202"/>
      <c r="P93" s="202"/>
      <c r="Q93" s="202"/>
      <c r="R93" s="202"/>
      <c r="S93" s="202"/>
      <c r="T93" s="203"/>
      <c r="AT93" s="204" t="s">
        <v>121</v>
      </c>
      <c r="AU93" s="204" t="s">
        <v>82</v>
      </c>
      <c r="AV93" s="11" t="s">
        <v>82</v>
      </c>
      <c r="AW93" s="11" t="s">
        <v>34</v>
      </c>
      <c r="AX93" s="11" t="s">
        <v>70</v>
      </c>
      <c r="AY93" s="204" t="s">
        <v>112</v>
      </c>
    </row>
    <row r="94" spans="2:65" s="11" customFormat="1">
      <c r="B94" s="193"/>
      <c r="C94" s="194"/>
      <c r="D94" s="195" t="s">
        <v>121</v>
      </c>
      <c r="E94" s="196" t="s">
        <v>21</v>
      </c>
      <c r="F94" s="197" t="s">
        <v>123</v>
      </c>
      <c r="G94" s="194"/>
      <c r="H94" s="198">
        <v>0.48599999999999999</v>
      </c>
      <c r="I94" s="199"/>
      <c r="J94" s="194"/>
      <c r="K94" s="194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121</v>
      </c>
      <c r="AU94" s="204" t="s">
        <v>82</v>
      </c>
      <c r="AV94" s="11" t="s">
        <v>82</v>
      </c>
      <c r="AW94" s="11" t="s">
        <v>34</v>
      </c>
      <c r="AX94" s="11" t="s">
        <v>70</v>
      </c>
      <c r="AY94" s="204" t="s">
        <v>112</v>
      </c>
    </row>
    <row r="95" spans="2:65" s="11" customFormat="1">
      <c r="B95" s="193"/>
      <c r="C95" s="194"/>
      <c r="D95" s="195" t="s">
        <v>121</v>
      </c>
      <c r="E95" s="196" t="s">
        <v>21</v>
      </c>
      <c r="F95" s="197" t="s">
        <v>21</v>
      </c>
      <c r="G95" s="194"/>
      <c r="H95" s="198">
        <v>0</v>
      </c>
      <c r="I95" s="199"/>
      <c r="J95" s="194"/>
      <c r="K95" s="194"/>
      <c r="L95" s="200"/>
      <c r="M95" s="201"/>
      <c r="N95" s="202"/>
      <c r="O95" s="202"/>
      <c r="P95" s="202"/>
      <c r="Q95" s="202"/>
      <c r="R95" s="202"/>
      <c r="S95" s="202"/>
      <c r="T95" s="203"/>
      <c r="AT95" s="204" t="s">
        <v>121</v>
      </c>
      <c r="AU95" s="204" t="s">
        <v>82</v>
      </c>
      <c r="AV95" s="11" t="s">
        <v>82</v>
      </c>
      <c r="AW95" s="11" t="s">
        <v>34</v>
      </c>
      <c r="AX95" s="11" t="s">
        <v>70</v>
      </c>
      <c r="AY95" s="204" t="s">
        <v>112</v>
      </c>
    </row>
    <row r="96" spans="2:65" s="11" customFormat="1">
      <c r="B96" s="193"/>
      <c r="C96" s="194"/>
      <c r="D96" s="195" t="s">
        <v>121</v>
      </c>
      <c r="E96" s="196" t="s">
        <v>21</v>
      </c>
      <c r="F96" s="197" t="s">
        <v>21</v>
      </c>
      <c r="G96" s="194"/>
      <c r="H96" s="198">
        <v>0</v>
      </c>
      <c r="I96" s="199"/>
      <c r="J96" s="194"/>
      <c r="K96" s="194"/>
      <c r="L96" s="200"/>
      <c r="M96" s="201"/>
      <c r="N96" s="202"/>
      <c r="O96" s="202"/>
      <c r="P96" s="202"/>
      <c r="Q96" s="202"/>
      <c r="R96" s="202"/>
      <c r="S96" s="202"/>
      <c r="T96" s="203"/>
      <c r="AT96" s="204" t="s">
        <v>121</v>
      </c>
      <c r="AU96" s="204" t="s">
        <v>82</v>
      </c>
      <c r="AV96" s="11" t="s">
        <v>82</v>
      </c>
      <c r="AW96" s="11" t="s">
        <v>34</v>
      </c>
      <c r="AX96" s="11" t="s">
        <v>70</v>
      </c>
      <c r="AY96" s="204" t="s">
        <v>112</v>
      </c>
    </row>
    <row r="97" spans="2:65" s="12" customFormat="1">
      <c r="B97" s="205"/>
      <c r="C97" s="206"/>
      <c r="D97" s="207" t="s">
        <v>121</v>
      </c>
      <c r="E97" s="208" t="s">
        <v>21</v>
      </c>
      <c r="F97" s="209" t="s">
        <v>124</v>
      </c>
      <c r="G97" s="206"/>
      <c r="H97" s="210">
        <v>10.273999999999999</v>
      </c>
      <c r="I97" s="211"/>
      <c r="J97" s="206"/>
      <c r="K97" s="206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121</v>
      </c>
      <c r="AU97" s="216" t="s">
        <v>82</v>
      </c>
      <c r="AV97" s="12" t="s">
        <v>119</v>
      </c>
      <c r="AW97" s="12" t="s">
        <v>34</v>
      </c>
      <c r="AX97" s="12" t="s">
        <v>75</v>
      </c>
      <c r="AY97" s="216" t="s">
        <v>112</v>
      </c>
    </row>
    <row r="98" spans="2:65" s="1" customFormat="1" ht="31.5" customHeight="1">
      <c r="B98" s="39"/>
      <c r="C98" s="181" t="s">
        <v>119</v>
      </c>
      <c r="D98" s="181" t="s">
        <v>114</v>
      </c>
      <c r="E98" s="182" t="s">
        <v>133</v>
      </c>
      <c r="F98" s="183" t="s">
        <v>134</v>
      </c>
      <c r="G98" s="184" t="s">
        <v>117</v>
      </c>
      <c r="H98" s="185">
        <v>10.273999999999999</v>
      </c>
      <c r="I98" s="186"/>
      <c r="J98" s="187">
        <f>ROUND(I98*H98,2)</f>
        <v>0</v>
      </c>
      <c r="K98" s="183" t="s">
        <v>127</v>
      </c>
      <c r="L98" s="59"/>
      <c r="M98" s="188" t="s">
        <v>21</v>
      </c>
      <c r="N98" s="189" t="s">
        <v>41</v>
      </c>
      <c r="O98" s="40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AR98" s="22" t="s">
        <v>119</v>
      </c>
      <c r="AT98" s="22" t="s">
        <v>114</v>
      </c>
      <c r="AU98" s="22" t="s">
        <v>82</v>
      </c>
      <c r="AY98" s="22" t="s">
        <v>112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22" t="s">
        <v>75</v>
      </c>
      <c r="BK98" s="192">
        <f>ROUND(I98*H98,2)</f>
        <v>0</v>
      </c>
      <c r="BL98" s="22" t="s">
        <v>119</v>
      </c>
      <c r="BM98" s="22" t="s">
        <v>135</v>
      </c>
    </row>
    <row r="99" spans="2:65" s="11" customFormat="1">
      <c r="B99" s="193"/>
      <c r="C99" s="194"/>
      <c r="D99" s="195" t="s">
        <v>121</v>
      </c>
      <c r="E99" s="196" t="s">
        <v>21</v>
      </c>
      <c r="F99" s="197" t="s">
        <v>122</v>
      </c>
      <c r="G99" s="194"/>
      <c r="H99" s="198">
        <v>9.7880000000000003</v>
      </c>
      <c r="I99" s="199"/>
      <c r="J99" s="194"/>
      <c r="K99" s="194"/>
      <c r="L99" s="200"/>
      <c r="M99" s="201"/>
      <c r="N99" s="202"/>
      <c r="O99" s="202"/>
      <c r="P99" s="202"/>
      <c r="Q99" s="202"/>
      <c r="R99" s="202"/>
      <c r="S99" s="202"/>
      <c r="T99" s="203"/>
      <c r="AT99" s="204" t="s">
        <v>121</v>
      </c>
      <c r="AU99" s="204" t="s">
        <v>82</v>
      </c>
      <c r="AV99" s="11" t="s">
        <v>82</v>
      </c>
      <c r="AW99" s="11" t="s">
        <v>34</v>
      </c>
      <c r="AX99" s="11" t="s">
        <v>70</v>
      </c>
      <c r="AY99" s="204" t="s">
        <v>112</v>
      </c>
    </row>
    <row r="100" spans="2:65" s="11" customFormat="1">
      <c r="B100" s="193"/>
      <c r="C100" s="194"/>
      <c r="D100" s="195" t="s">
        <v>121</v>
      </c>
      <c r="E100" s="196" t="s">
        <v>21</v>
      </c>
      <c r="F100" s="197" t="s">
        <v>123</v>
      </c>
      <c r="G100" s="194"/>
      <c r="H100" s="198">
        <v>0.48599999999999999</v>
      </c>
      <c r="I100" s="199"/>
      <c r="J100" s="194"/>
      <c r="K100" s="194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121</v>
      </c>
      <c r="AU100" s="204" t="s">
        <v>82</v>
      </c>
      <c r="AV100" s="11" t="s">
        <v>82</v>
      </c>
      <c r="AW100" s="11" t="s">
        <v>34</v>
      </c>
      <c r="AX100" s="11" t="s">
        <v>70</v>
      </c>
      <c r="AY100" s="204" t="s">
        <v>112</v>
      </c>
    </row>
    <row r="101" spans="2:65" s="11" customFormat="1">
      <c r="B101" s="193"/>
      <c r="C101" s="194"/>
      <c r="D101" s="195" t="s">
        <v>121</v>
      </c>
      <c r="E101" s="196" t="s">
        <v>21</v>
      </c>
      <c r="F101" s="197" t="s">
        <v>21</v>
      </c>
      <c r="G101" s="194"/>
      <c r="H101" s="198">
        <v>0</v>
      </c>
      <c r="I101" s="199"/>
      <c r="J101" s="194"/>
      <c r="K101" s="194"/>
      <c r="L101" s="200"/>
      <c r="M101" s="201"/>
      <c r="N101" s="202"/>
      <c r="O101" s="202"/>
      <c r="P101" s="202"/>
      <c r="Q101" s="202"/>
      <c r="R101" s="202"/>
      <c r="S101" s="202"/>
      <c r="T101" s="203"/>
      <c r="AT101" s="204" t="s">
        <v>121</v>
      </c>
      <c r="AU101" s="204" t="s">
        <v>82</v>
      </c>
      <c r="AV101" s="11" t="s">
        <v>82</v>
      </c>
      <c r="AW101" s="11" t="s">
        <v>34</v>
      </c>
      <c r="AX101" s="11" t="s">
        <v>70</v>
      </c>
      <c r="AY101" s="204" t="s">
        <v>112</v>
      </c>
    </row>
    <row r="102" spans="2:65" s="11" customFormat="1">
      <c r="B102" s="193"/>
      <c r="C102" s="194"/>
      <c r="D102" s="195" t="s">
        <v>121</v>
      </c>
      <c r="E102" s="196" t="s">
        <v>21</v>
      </c>
      <c r="F102" s="197" t="s">
        <v>21</v>
      </c>
      <c r="G102" s="194"/>
      <c r="H102" s="198">
        <v>0</v>
      </c>
      <c r="I102" s="199"/>
      <c r="J102" s="194"/>
      <c r="K102" s="194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121</v>
      </c>
      <c r="AU102" s="204" t="s">
        <v>82</v>
      </c>
      <c r="AV102" s="11" t="s">
        <v>82</v>
      </c>
      <c r="AW102" s="11" t="s">
        <v>34</v>
      </c>
      <c r="AX102" s="11" t="s">
        <v>70</v>
      </c>
      <c r="AY102" s="204" t="s">
        <v>112</v>
      </c>
    </row>
    <row r="103" spans="2:65" s="12" customFormat="1">
      <c r="B103" s="205"/>
      <c r="C103" s="206"/>
      <c r="D103" s="207" t="s">
        <v>121</v>
      </c>
      <c r="E103" s="208" t="s">
        <v>21</v>
      </c>
      <c r="F103" s="209" t="s">
        <v>124</v>
      </c>
      <c r="G103" s="206"/>
      <c r="H103" s="210">
        <v>10.273999999999999</v>
      </c>
      <c r="I103" s="211"/>
      <c r="J103" s="206"/>
      <c r="K103" s="206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121</v>
      </c>
      <c r="AU103" s="216" t="s">
        <v>82</v>
      </c>
      <c r="AV103" s="12" t="s">
        <v>119</v>
      </c>
      <c r="AW103" s="12" t="s">
        <v>34</v>
      </c>
      <c r="AX103" s="12" t="s">
        <v>75</v>
      </c>
      <c r="AY103" s="216" t="s">
        <v>112</v>
      </c>
    </row>
    <row r="104" spans="2:65" s="1" customFormat="1" ht="22.5" customHeight="1">
      <c r="B104" s="39"/>
      <c r="C104" s="181" t="s">
        <v>136</v>
      </c>
      <c r="D104" s="181" t="s">
        <v>114</v>
      </c>
      <c r="E104" s="182" t="s">
        <v>137</v>
      </c>
      <c r="F104" s="183" t="s">
        <v>138</v>
      </c>
      <c r="G104" s="184" t="s">
        <v>139</v>
      </c>
      <c r="H104" s="185">
        <v>19.303000000000001</v>
      </c>
      <c r="I104" s="186"/>
      <c r="J104" s="187">
        <f>ROUND(I104*H104,2)</f>
        <v>0</v>
      </c>
      <c r="K104" s="183" t="s">
        <v>127</v>
      </c>
      <c r="L104" s="59"/>
      <c r="M104" s="188" t="s">
        <v>21</v>
      </c>
      <c r="N104" s="189" t="s">
        <v>41</v>
      </c>
      <c r="O104" s="40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AR104" s="22" t="s">
        <v>119</v>
      </c>
      <c r="AT104" s="22" t="s">
        <v>114</v>
      </c>
      <c r="AU104" s="22" t="s">
        <v>82</v>
      </c>
      <c r="AY104" s="22" t="s">
        <v>112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22" t="s">
        <v>75</v>
      </c>
      <c r="BK104" s="192">
        <f>ROUND(I104*H104,2)</f>
        <v>0</v>
      </c>
      <c r="BL104" s="22" t="s">
        <v>119</v>
      </c>
      <c r="BM104" s="22" t="s">
        <v>140</v>
      </c>
    </row>
    <row r="105" spans="2:65" s="11" customFormat="1">
      <c r="B105" s="193"/>
      <c r="C105" s="194"/>
      <c r="D105" s="207" t="s">
        <v>121</v>
      </c>
      <c r="E105" s="217" t="s">
        <v>21</v>
      </c>
      <c r="F105" s="218" t="s">
        <v>141</v>
      </c>
      <c r="G105" s="194"/>
      <c r="H105" s="219">
        <v>19.303000000000001</v>
      </c>
      <c r="I105" s="199"/>
      <c r="J105" s="194"/>
      <c r="K105" s="194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121</v>
      </c>
      <c r="AU105" s="204" t="s">
        <v>82</v>
      </c>
      <c r="AV105" s="11" t="s">
        <v>82</v>
      </c>
      <c r="AW105" s="11" t="s">
        <v>34</v>
      </c>
      <c r="AX105" s="11" t="s">
        <v>75</v>
      </c>
      <c r="AY105" s="204" t="s">
        <v>112</v>
      </c>
    </row>
    <row r="106" spans="2:65" s="1" customFormat="1" ht="31.5" customHeight="1">
      <c r="B106" s="39"/>
      <c r="C106" s="181" t="s">
        <v>142</v>
      </c>
      <c r="D106" s="181" t="s">
        <v>114</v>
      </c>
      <c r="E106" s="182" t="s">
        <v>143</v>
      </c>
      <c r="F106" s="183" t="s">
        <v>144</v>
      </c>
      <c r="G106" s="184" t="s">
        <v>117</v>
      </c>
      <c r="H106" s="185">
        <v>6.5229999999999997</v>
      </c>
      <c r="I106" s="186"/>
      <c r="J106" s="187">
        <f>ROUND(I106*H106,2)</f>
        <v>0</v>
      </c>
      <c r="K106" s="183" t="s">
        <v>118</v>
      </c>
      <c r="L106" s="59"/>
      <c r="M106" s="188" t="s">
        <v>21</v>
      </c>
      <c r="N106" s="189" t="s">
        <v>41</v>
      </c>
      <c r="O106" s="40"/>
      <c r="P106" s="190">
        <f>O106*H106</f>
        <v>0</v>
      </c>
      <c r="Q106" s="190">
        <v>0</v>
      </c>
      <c r="R106" s="190">
        <f>Q106*H106</f>
        <v>0</v>
      </c>
      <c r="S106" s="190">
        <v>0</v>
      </c>
      <c r="T106" s="191">
        <f>S106*H106</f>
        <v>0</v>
      </c>
      <c r="AR106" s="22" t="s">
        <v>119</v>
      </c>
      <c r="AT106" s="22" t="s">
        <v>114</v>
      </c>
      <c r="AU106" s="22" t="s">
        <v>82</v>
      </c>
      <c r="AY106" s="22" t="s">
        <v>112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22" t="s">
        <v>75</v>
      </c>
      <c r="BK106" s="192">
        <f>ROUND(I106*H106,2)</f>
        <v>0</v>
      </c>
      <c r="BL106" s="22" t="s">
        <v>119</v>
      </c>
      <c r="BM106" s="22" t="s">
        <v>145</v>
      </c>
    </row>
    <row r="107" spans="2:65" s="11" customFormat="1">
      <c r="B107" s="193"/>
      <c r="C107" s="194"/>
      <c r="D107" s="207" t="s">
        <v>121</v>
      </c>
      <c r="E107" s="217" t="s">
        <v>21</v>
      </c>
      <c r="F107" s="218" t="s">
        <v>146</v>
      </c>
      <c r="G107" s="194"/>
      <c r="H107" s="219">
        <v>6.5229999999999997</v>
      </c>
      <c r="I107" s="199"/>
      <c r="J107" s="194"/>
      <c r="K107" s="194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121</v>
      </c>
      <c r="AU107" s="204" t="s">
        <v>82</v>
      </c>
      <c r="AV107" s="11" t="s">
        <v>82</v>
      </c>
      <c r="AW107" s="11" t="s">
        <v>34</v>
      </c>
      <c r="AX107" s="11" t="s">
        <v>75</v>
      </c>
      <c r="AY107" s="204" t="s">
        <v>112</v>
      </c>
    </row>
    <row r="108" spans="2:65" s="1" customFormat="1" ht="31.5" customHeight="1">
      <c r="B108" s="39"/>
      <c r="C108" s="181" t="s">
        <v>147</v>
      </c>
      <c r="D108" s="181" t="s">
        <v>114</v>
      </c>
      <c r="E108" s="182" t="s">
        <v>148</v>
      </c>
      <c r="F108" s="183" t="s">
        <v>149</v>
      </c>
      <c r="G108" s="184" t="s">
        <v>150</v>
      </c>
      <c r="H108" s="185">
        <v>78</v>
      </c>
      <c r="I108" s="186"/>
      <c r="J108" s="187">
        <f>ROUND(I108*H108,2)</f>
        <v>0</v>
      </c>
      <c r="K108" s="183" t="s">
        <v>118</v>
      </c>
      <c r="L108" s="59"/>
      <c r="M108" s="188" t="s">
        <v>21</v>
      </c>
      <c r="N108" s="189" t="s">
        <v>41</v>
      </c>
      <c r="O108" s="40"/>
      <c r="P108" s="190">
        <f>O108*H108</f>
        <v>0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AR108" s="22" t="s">
        <v>119</v>
      </c>
      <c r="AT108" s="22" t="s">
        <v>114</v>
      </c>
      <c r="AU108" s="22" t="s">
        <v>82</v>
      </c>
      <c r="AY108" s="22" t="s">
        <v>112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22" t="s">
        <v>75</v>
      </c>
      <c r="BK108" s="192">
        <f>ROUND(I108*H108,2)</f>
        <v>0</v>
      </c>
      <c r="BL108" s="22" t="s">
        <v>119</v>
      </c>
      <c r="BM108" s="22" t="s">
        <v>151</v>
      </c>
    </row>
    <row r="109" spans="2:65" s="11" customFormat="1">
      <c r="B109" s="193"/>
      <c r="C109" s="194"/>
      <c r="D109" s="207" t="s">
        <v>121</v>
      </c>
      <c r="E109" s="217" t="s">
        <v>21</v>
      </c>
      <c r="F109" s="218" t="s">
        <v>152</v>
      </c>
      <c r="G109" s="194"/>
      <c r="H109" s="219">
        <v>78</v>
      </c>
      <c r="I109" s="199"/>
      <c r="J109" s="194"/>
      <c r="K109" s="194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121</v>
      </c>
      <c r="AU109" s="204" t="s">
        <v>82</v>
      </c>
      <c r="AV109" s="11" t="s">
        <v>82</v>
      </c>
      <c r="AW109" s="11" t="s">
        <v>34</v>
      </c>
      <c r="AX109" s="11" t="s">
        <v>75</v>
      </c>
      <c r="AY109" s="204" t="s">
        <v>112</v>
      </c>
    </row>
    <row r="110" spans="2:65" s="1" customFormat="1" ht="22.5" customHeight="1">
      <c r="B110" s="39"/>
      <c r="C110" s="181" t="s">
        <v>153</v>
      </c>
      <c r="D110" s="181" t="s">
        <v>114</v>
      </c>
      <c r="E110" s="182" t="s">
        <v>154</v>
      </c>
      <c r="F110" s="183" t="s">
        <v>155</v>
      </c>
      <c r="G110" s="184" t="s">
        <v>150</v>
      </c>
      <c r="H110" s="185">
        <v>78</v>
      </c>
      <c r="I110" s="186"/>
      <c r="J110" s="187">
        <f>ROUND(I110*H110,2)</f>
        <v>0</v>
      </c>
      <c r="K110" s="183" t="s">
        <v>118</v>
      </c>
      <c r="L110" s="59"/>
      <c r="M110" s="188" t="s">
        <v>21</v>
      </c>
      <c r="N110" s="189" t="s">
        <v>41</v>
      </c>
      <c r="O110" s="40"/>
      <c r="P110" s="190">
        <f>O110*H110</f>
        <v>0</v>
      </c>
      <c r="Q110" s="190">
        <v>3.0000000000000001E-5</v>
      </c>
      <c r="R110" s="190">
        <f>Q110*H110</f>
        <v>2.3400000000000001E-3</v>
      </c>
      <c r="S110" s="190">
        <v>0</v>
      </c>
      <c r="T110" s="191">
        <f>S110*H110</f>
        <v>0</v>
      </c>
      <c r="AR110" s="22" t="s">
        <v>119</v>
      </c>
      <c r="AT110" s="22" t="s">
        <v>114</v>
      </c>
      <c r="AU110" s="22" t="s">
        <v>82</v>
      </c>
      <c r="AY110" s="22" t="s">
        <v>112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22" t="s">
        <v>75</v>
      </c>
      <c r="BK110" s="192">
        <f>ROUND(I110*H110,2)</f>
        <v>0</v>
      </c>
      <c r="BL110" s="22" t="s">
        <v>119</v>
      </c>
      <c r="BM110" s="22" t="s">
        <v>156</v>
      </c>
    </row>
    <row r="111" spans="2:65" s="11" customFormat="1">
      <c r="B111" s="193"/>
      <c r="C111" s="194"/>
      <c r="D111" s="207" t="s">
        <v>121</v>
      </c>
      <c r="E111" s="217" t="s">
        <v>21</v>
      </c>
      <c r="F111" s="218" t="s">
        <v>157</v>
      </c>
      <c r="G111" s="194"/>
      <c r="H111" s="219">
        <v>78</v>
      </c>
      <c r="I111" s="199"/>
      <c r="J111" s="194"/>
      <c r="K111" s="194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121</v>
      </c>
      <c r="AU111" s="204" t="s">
        <v>82</v>
      </c>
      <c r="AV111" s="11" t="s">
        <v>82</v>
      </c>
      <c r="AW111" s="11" t="s">
        <v>34</v>
      </c>
      <c r="AX111" s="11" t="s">
        <v>75</v>
      </c>
      <c r="AY111" s="204" t="s">
        <v>112</v>
      </c>
    </row>
    <row r="112" spans="2:65" s="1" customFormat="1" ht="22.5" customHeight="1">
      <c r="B112" s="39"/>
      <c r="C112" s="220" t="s">
        <v>158</v>
      </c>
      <c r="D112" s="220" t="s">
        <v>159</v>
      </c>
      <c r="E112" s="221" t="s">
        <v>160</v>
      </c>
      <c r="F112" s="222" t="s">
        <v>161</v>
      </c>
      <c r="G112" s="223" t="s">
        <v>139</v>
      </c>
      <c r="H112" s="224">
        <v>3.6859999999999999</v>
      </c>
      <c r="I112" s="225"/>
      <c r="J112" s="226">
        <f>ROUND(I112*H112,2)</f>
        <v>0</v>
      </c>
      <c r="K112" s="222" t="s">
        <v>118</v>
      </c>
      <c r="L112" s="227"/>
      <c r="M112" s="228" t="s">
        <v>21</v>
      </c>
      <c r="N112" s="229" t="s">
        <v>41</v>
      </c>
      <c r="O112" s="40"/>
      <c r="P112" s="190">
        <f>O112*H112</f>
        <v>0</v>
      </c>
      <c r="Q112" s="190">
        <v>1</v>
      </c>
      <c r="R112" s="190">
        <f>Q112*H112</f>
        <v>3.6859999999999999</v>
      </c>
      <c r="S112" s="190">
        <v>0</v>
      </c>
      <c r="T112" s="191">
        <f>S112*H112</f>
        <v>0</v>
      </c>
      <c r="AR112" s="22" t="s">
        <v>153</v>
      </c>
      <c r="AT112" s="22" t="s">
        <v>159</v>
      </c>
      <c r="AU112" s="22" t="s">
        <v>82</v>
      </c>
      <c r="AY112" s="22" t="s">
        <v>112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22" t="s">
        <v>75</v>
      </c>
      <c r="BK112" s="192">
        <f>ROUND(I112*H112,2)</f>
        <v>0</v>
      </c>
      <c r="BL112" s="22" t="s">
        <v>119</v>
      </c>
      <c r="BM112" s="22" t="s">
        <v>162</v>
      </c>
    </row>
    <row r="113" spans="2:65" s="11" customFormat="1">
      <c r="B113" s="193"/>
      <c r="C113" s="194"/>
      <c r="D113" s="207" t="s">
        <v>121</v>
      </c>
      <c r="E113" s="217" t="s">
        <v>21</v>
      </c>
      <c r="F113" s="218" t="s">
        <v>163</v>
      </c>
      <c r="G113" s="194"/>
      <c r="H113" s="219">
        <v>3.6859999999999999</v>
      </c>
      <c r="I113" s="199"/>
      <c r="J113" s="194"/>
      <c r="K113" s="194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121</v>
      </c>
      <c r="AU113" s="204" t="s">
        <v>82</v>
      </c>
      <c r="AV113" s="11" t="s">
        <v>82</v>
      </c>
      <c r="AW113" s="11" t="s">
        <v>34</v>
      </c>
      <c r="AX113" s="11" t="s">
        <v>75</v>
      </c>
      <c r="AY113" s="204" t="s">
        <v>112</v>
      </c>
    </row>
    <row r="114" spans="2:65" s="1" customFormat="1" ht="22.5" customHeight="1">
      <c r="B114" s="39"/>
      <c r="C114" s="220" t="s">
        <v>164</v>
      </c>
      <c r="D114" s="220" t="s">
        <v>159</v>
      </c>
      <c r="E114" s="221" t="s">
        <v>165</v>
      </c>
      <c r="F114" s="222" t="s">
        <v>166</v>
      </c>
      <c r="G114" s="223" t="s">
        <v>167</v>
      </c>
      <c r="H114" s="224">
        <v>8755.2000000000007</v>
      </c>
      <c r="I114" s="225"/>
      <c r="J114" s="226">
        <f>ROUND(I114*H114,2)</f>
        <v>0</v>
      </c>
      <c r="K114" s="222" t="s">
        <v>118</v>
      </c>
      <c r="L114" s="227"/>
      <c r="M114" s="228" t="s">
        <v>21</v>
      </c>
      <c r="N114" s="229" t="s">
        <v>41</v>
      </c>
      <c r="O114" s="40"/>
      <c r="P114" s="190">
        <f>O114*H114</f>
        <v>0</v>
      </c>
      <c r="Q114" s="190">
        <v>1E-3</v>
      </c>
      <c r="R114" s="190">
        <f>Q114*H114</f>
        <v>8.7552000000000003</v>
      </c>
      <c r="S114" s="190">
        <v>0</v>
      </c>
      <c r="T114" s="191">
        <f>S114*H114</f>
        <v>0</v>
      </c>
      <c r="AR114" s="22" t="s">
        <v>153</v>
      </c>
      <c r="AT114" s="22" t="s">
        <v>159</v>
      </c>
      <c r="AU114" s="22" t="s">
        <v>82</v>
      </c>
      <c r="AY114" s="22" t="s">
        <v>112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22" t="s">
        <v>75</v>
      </c>
      <c r="BK114" s="192">
        <f>ROUND(I114*H114,2)</f>
        <v>0</v>
      </c>
      <c r="BL114" s="22" t="s">
        <v>119</v>
      </c>
      <c r="BM114" s="22" t="s">
        <v>168</v>
      </c>
    </row>
    <row r="115" spans="2:65" s="11" customFormat="1">
      <c r="B115" s="193"/>
      <c r="C115" s="194"/>
      <c r="D115" s="195" t="s">
        <v>121</v>
      </c>
      <c r="E115" s="196" t="s">
        <v>21</v>
      </c>
      <c r="F115" s="197" t="s">
        <v>169</v>
      </c>
      <c r="G115" s="194"/>
      <c r="H115" s="198">
        <v>8755.2000000000007</v>
      </c>
      <c r="I115" s="199"/>
      <c r="J115" s="194"/>
      <c r="K115" s="194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121</v>
      </c>
      <c r="AU115" s="204" t="s">
        <v>82</v>
      </c>
      <c r="AV115" s="11" t="s">
        <v>82</v>
      </c>
      <c r="AW115" s="11" t="s">
        <v>34</v>
      </c>
      <c r="AX115" s="11" t="s">
        <v>75</v>
      </c>
      <c r="AY115" s="204" t="s">
        <v>112</v>
      </c>
    </row>
    <row r="116" spans="2:65" s="10" customFormat="1" ht="29.85" customHeight="1">
      <c r="B116" s="164"/>
      <c r="C116" s="165"/>
      <c r="D116" s="178" t="s">
        <v>69</v>
      </c>
      <c r="E116" s="179" t="s">
        <v>82</v>
      </c>
      <c r="F116" s="179" t="s">
        <v>170</v>
      </c>
      <c r="G116" s="165"/>
      <c r="H116" s="165"/>
      <c r="I116" s="168"/>
      <c r="J116" s="180">
        <f>BK116</f>
        <v>0</v>
      </c>
      <c r="K116" s="165"/>
      <c r="L116" s="170"/>
      <c r="M116" s="171"/>
      <c r="N116" s="172"/>
      <c r="O116" s="172"/>
      <c r="P116" s="173">
        <f>SUM(P117:P126)</f>
        <v>0</v>
      </c>
      <c r="Q116" s="172"/>
      <c r="R116" s="173">
        <f>SUM(R117:R126)</f>
        <v>47.541355709999998</v>
      </c>
      <c r="S116" s="172"/>
      <c r="T116" s="174">
        <f>SUM(T117:T126)</f>
        <v>0</v>
      </c>
      <c r="AR116" s="175" t="s">
        <v>75</v>
      </c>
      <c r="AT116" s="176" t="s">
        <v>69</v>
      </c>
      <c r="AU116" s="176" t="s">
        <v>75</v>
      </c>
      <c r="AY116" s="175" t="s">
        <v>112</v>
      </c>
      <c r="BK116" s="177">
        <f>SUM(BK117:BK126)</f>
        <v>0</v>
      </c>
    </row>
    <row r="117" spans="2:65" s="1" customFormat="1" ht="22.5" customHeight="1">
      <c r="B117" s="39"/>
      <c r="C117" s="181" t="s">
        <v>171</v>
      </c>
      <c r="D117" s="181" t="s">
        <v>114</v>
      </c>
      <c r="E117" s="182" t="s">
        <v>172</v>
      </c>
      <c r="F117" s="183" t="s">
        <v>173</v>
      </c>
      <c r="G117" s="184" t="s">
        <v>117</v>
      </c>
      <c r="H117" s="185">
        <v>0.52700000000000002</v>
      </c>
      <c r="I117" s="186"/>
      <c r="J117" s="187">
        <f>ROUND(I117*H117,2)</f>
        <v>0</v>
      </c>
      <c r="K117" s="183" t="s">
        <v>118</v>
      </c>
      <c r="L117" s="59"/>
      <c r="M117" s="188" t="s">
        <v>21</v>
      </c>
      <c r="N117" s="189" t="s">
        <v>41</v>
      </c>
      <c r="O117" s="40"/>
      <c r="P117" s="190">
        <f>O117*H117</f>
        <v>0</v>
      </c>
      <c r="Q117" s="190">
        <v>2.5517799999999999</v>
      </c>
      <c r="R117" s="190">
        <f>Q117*H117</f>
        <v>1.34478806</v>
      </c>
      <c r="S117" s="190">
        <v>0</v>
      </c>
      <c r="T117" s="191">
        <f>S117*H117</f>
        <v>0</v>
      </c>
      <c r="AR117" s="22" t="s">
        <v>119</v>
      </c>
      <c r="AT117" s="22" t="s">
        <v>114</v>
      </c>
      <c r="AU117" s="22" t="s">
        <v>82</v>
      </c>
      <c r="AY117" s="22" t="s">
        <v>112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22" t="s">
        <v>75</v>
      </c>
      <c r="BK117" s="192">
        <f>ROUND(I117*H117,2)</f>
        <v>0</v>
      </c>
      <c r="BL117" s="22" t="s">
        <v>119</v>
      </c>
      <c r="BM117" s="22" t="s">
        <v>174</v>
      </c>
    </row>
    <row r="118" spans="2:65" s="11" customFormat="1">
      <c r="B118" s="193"/>
      <c r="C118" s="194"/>
      <c r="D118" s="207" t="s">
        <v>121</v>
      </c>
      <c r="E118" s="217" t="s">
        <v>21</v>
      </c>
      <c r="F118" s="218" t="s">
        <v>175</v>
      </c>
      <c r="G118" s="194"/>
      <c r="H118" s="219">
        <v>0.52700000000000002</v>
      </c>
      <c r="I118" s="199"/>
      <c r="J118" s="194"/>
      <c r="K118" s="194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121</v>
      </c>
      <c r="AU118" s="204" t="s">
        <v>82</v>
      </c>
      <c r="AV118" s="11" t="s">
        <v>82</v>
      </c>
      <c r="AW118" s="11" t="s">
        <v>34</v>
      </c>
      <c r="AX118" s="11" t="s">
        <v>75</v>
      </c>
      <c r="AY118" s="204" t="s">
        <v>112</v>
      </c>
    </row>
    <row r="119" spans="2:65" s="1" customFormat="1" ht="31.5" customHeight="1">
      <c r="B119" s="39"/>
      <c r="C119" s="181" t="s">
        <v>176</v>
      </c>
      <c r="D119" s="181" t="s">
        <v>114</v>
      </c>
      <c r="E119" s="182" t="s">
        <v>177</v>
      </c>
      <c r="F119" s="183" t="s">
        <v>178</v>
      </c>
      <c r="G119" s="184" t="s">
        <v>150</v>
      </c>
      <c r="H119" s="185">
        <v>27.6</v>
      </c>
      <c r="I119" s="186"/>
      <c r="J119" s="187">
        <f>ROUND(I119*H119,2)</f>
        <v>0</v>
      </c>
      <c r="K119" s="183" t="s">
        <v>21</v>
      </c>
      <c r="L119" s="59"/>
      <c r="M119" s="188" t="s">
        <v>21</v>
      </c>
      <c r="N119" s="189" t="s">
        <v>41</v>
      </c>
      <c r="O119" s="40"/>
      <c r="P119" s="190">
        <f>O119*H119</f>
        <v>0</v>
      </c>
      <c r="Q119" s="190">
        <v>1.13666</v>
      </c>
      <c r="R119" s="190">
        <f>Q119*H119</f>
        <v>31.371816000000003</v>
      </c>
      <c r="S119" s="190">
        <v>0</v>
      </c>
      <c r="T119" s="191">
        <f>S119*H119</f>
        <v>0</v>
      </c>
      <c r="AR119" s="22" t="s">
        <v>119</v>
      </c>
      <c r="AT119" s="22" t="s">
        <v>114</v>
      </c>
      <c r="AU119" s="22" t="s">
        <v>82</v>
      </c>
      <c r="AY119" s="22" t="s">
        <v>112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22" t="s">
        <v>75</v>
      </c>
      <c r="BK119" s="192">
        <f>ROUND(I119*H119,2)</f>
        <v>0</v>
      </c>
      <c r="BL119" s="22" t="s">
        <v>119</v>
      </c>
      <c r="BM119" s="22" t="s">
        <v>179</v>
      </c>
    </row>
    <row r="120" spans="2:65" s="11" customFormat="1">
      <c r="B120" s="193"/>
      <c r="C120" s="194"/>
      <c r="D120" s="207" t="s">
        <v>121</v>
      </c>
      <c r="E120" s="217" t="s">
        <v>21</v>
      </c>
      <c r="F120" s="218" t="s">
        <v>180</v>
      </c>
      <c r="G120" s="194"/>
      <c r="H120" s="219">
        <v>27.6</v>
      </c>
      <c r="I120" s="199"/>
      <c r="J120" s="194"/>
      <c r="K120" s="194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121</v>
      </c>
      <c r="AU120" s="204" t="s">
        <v>82</v>
      </c>
      <c r="AV120" s="11" t="s">
        <v>82</v>
      </c>
      <c r="AW120" s="11" t="s">
        <v>34</v>
      </c>
      <c r="AX120" s="11" t="s">
        <v>75</v>
      </c>
      <c r="AY120" s="204" t="s">
        <v>112</v>
      </c>
    </row>
    <row r="121" spans="2:65" s="1" customFormat="1" ht="44.25" customHeight="1">
      <c r="B121" s="39"/>
      <c r="C121" s="181" t="s">
        <v>181</v>
      </c>
      <c r="D121" s="181" t="s">
        <v>114</v>
      </c>
      <c r="E121" s="182" t="s">
        <v>182</v>
      </c>
      <c r="F121" s="183" t="s">
        <v>183</v>
      </c>
      <c r="G121" s="184" t="s">
        <v>139</v>
      </c>
      <c r="H121" s="185">
        <v>0.115</v>
      </c>
      <c r="I121" s="186"/>
      <c r="J121" s="187">
        <f>ROUND(I121*H121,2)</f>
        <v>0</v>
      </c>
      <c r="K121" s="183" t="s">
        <v>21</v>
      </c>
      <c r="L121" s="59"/>
      <c r="M121" s="188" t="s">
        <v>21</v>
      </c>
      <c r="N121" s="189" t="s">
        <v>41</v>
      </c>
      <c r="O121" s="40"/>
      <c r="P121" s="190">
        <f>O121*H121</f>
        <v>0</v>
      </c>
      <c r="Q121" s="190">
        <v>1.05871</v>
      </c>
      <c r="R121" s="190">
        <f>Q121*H121</f>
        <v>0.12175165000000002</v>
      </c>
      <c r="S121" s="190">
        <v>0</v>
      </c>
      <c r="T121" s="191">
        <f>S121*H121</f>
        <v>0</v>
      </c>
      <c r="AR121" s="22" t="s">
        <v>119</v>
      </c>
      <c r="AT121" s="22" t="s">
        <v>114</v>
      </c>
      <c r="AU121" s="22" t="s">
        <v>82</v>
      </c>
      <c r="AY121" s="22" t="s">
        <v>112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22" t="s">
        <v>75</v>
      </c>
      <c r="BK121" s="192">
        <f>ROUND(I121*H121,2)</f>
        <v>0</v>
      </c>
      <c r="BL121" s="22" t="s">
        <v>119</v>
      </c>
      <c r="BM121" s="22" t="s">
        <v>184</v>
      </c>
    </row>
    <row r="122" spans="2:65" s="11" customFormat="1">
      <c r="B122" s="193"/>
      <c r="C122" s="194"/>
      <c r="D122" s="207" t="s">
        <v>121</v>
      </c>
      <c r="E122" s="217" t="s">
        <v>21</v>
      </c>
      <c r="F122" s="218" t="s">
        <v>185</v>
      </c>
      <c r="G122" s="194"/>
      <c r="H122" s="219">
        <v>0.115</v>
      </c>
      <c r="I122" s="199"/>
      <c r="J122" s="194"/>
      <c r="K122" s="194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121</v>
      </c>
      <c r="AU122" s="204" t="s">
        <v>82</v>
      </c>
      <c r="AV122" s="11" t="s">
        <v>82</v>
      </c>
      <c r="AW122" s="11" t="s">
        <v>34</v>
      </c>
      <c r="AX122" s="11" t="s">
        <v>75</v>
      </c>
      <c r="AY122" s="204" t="s">
        <v>112</v>
      </c>
    </row>
    <row r="123" spans="2:65" s="1" customFormat="1" ht="44.25" customHeight="1">
      <c r="B123" s="39"/>
      <c r="C123" s="181" t="s">
        <v>186</v>
      </c>
      <c r="D123" s="181" t="s">
        <v>114</v>
      </c>
      <c r="E123" s="182" t="s">
        <v>187</v>
      </c>
      <c r="F123" s="183" t="s">
        <v>188</v>
      </c>
      <c r="G123" s="184" t="s">
        <v>189</v>
      </c>
      <c r="H123" s="185">
        <v>78</v>
      </c>
      <c r="I123" s="186"/>
      <c r="J123" s="187">
        <f>ROUND(I123*H123,2)</f>
        <v>0</v>
      </c>
      <c r="K123" s="183" t="s">
        <v>127</v>
      </c>
      <c r="L123" s="59"/>
      <c r="M123" s="188" t="s">
        <v>21</v>
      </c>
      <c r="N123" s="189" t="s">
        <v>41</v>
      </c>
      <c r="O123" s="40"/>
      <c r="P123" s="190">
        <f>O123*H123</f>
        <v>0</v>
      </c>
      <c r="Q123" s="190">
        <v>0.1295</v>
      </c>
      <c r="R123" s="190">
        <f>Q123*H123</f>
        <v>10.101000000000001</v>
      </c>
      <c r="S123" s="190">
        <v>0</v>
      </c>
      <c r="T123" s="191">
        <f>S123*H123</f>
        <v>0</v>
      </c>
      <c r="AR123" s="22" t="s">
        <v>119</v>
      </c>
      <c r="AT123" s="22" t="s">
        <v>114</v>
      </c>
      <c r="AU123" s="22" t="s">
        <v>82</v>
      </c>
      <c r="AY123" s="22" t="s">
        <v>112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22" t="s">
        <v>75</v>
      </c>
      <c r="BK123" s="192">
        <f>ROUND(I123*H123,2)</f>
        <v>0</v>
      </c>
      <c r="BL123" s="22" t="s">
        <v>119</v>
      </c>
      <c r="BM123" s="22" t="s">
        <v>190</v>
      </c>
    </row>
    <row r="124" spans="2:65" s="11" customFormat="1">
      <c r="B124" s="193"/>
      <c r="C124" s="194"/>
      <c r="D124" s="207" t="s">
        <v>121</v>
      </c>
      <c r="E124" s="217" t="s">
        <v>21</v>
      </c>
      <c r="F124" s="218" t="s">
        <v>191</v>
      </c>
      <c r="G124" s="194"/>
      <c r="H124" s="219">
        <v>78</v>
      </c>
      <c r="I124" s="199"/>
      <c r="J124" s="194"/>
      <c r="K124" s="194"/>
      <c r="L124" s="200"/>
      <c r="M124" s="201"/>
      <c r="N124" s="202"/>
      <c r="O124" s="202"/>
      <c r="P124" s="202"/>
      <c r="Q124" s="202"/>
      <c r="R124" s="202"/>
      <c r="S124" s="202"/>
      <c r="T124" s="203"/>
      <c r="AT124" s="204" t="s">
        <v>121</v>
      </c>
      <c r="AU124" s="204" t="s">
        <v>82</v>
      </c>
      <c r="AV124" s="11" t="s">
        <v>82</v>
      </c>
      <c r="AW124" s="11" t="s">
        <v>34</v>
      </c>
      <c r="AX124" s="11" t="s">
        <v>75</v>
      </c>
      <c r="AY124" s="204" t="s">
        <v>112</v>
      </c>
    </row>
    <row r="125" spans="2:65" s="1" customFormat="1" ht="22.5" customHeight="1">
      <c r="B125" s="39"/>
      <c r="C125" s="220" t="s">
        <v>192</v>
      </c>
      <c r="D125" s="220" t="s">
        <v>159</v>
      </c>
      <c r="E125" s="221" t="s">
        <v>193</v>
      </c>
      <c r="F125" s="222" t="s">
        <v>194</v>
      </c>
      <c r="G125" s="223" t="s">
        <v>195</v>
      </c>
      <c r="H125" s="224">
        <v>78</v>
      </c>
      <c r="I125" s="225"/>
      <c r="J125" s="226">
        <f>ROUND(I125*H125,2)</f>
        <v>0</v>
      </c>
      <c r="K125" s="222" t="s">
        <v>118</v>
      </c>
      <c r="L125" s="227"/>
      <c r="M125" s="228" t="s">
        <v>21</v>
      </c>
      <c r="N125" s="229" t="s">
        <v>41</v>
      </c>
      <c r="O125" s="40"/>
      <c r="P125" s="190">
        <f>O125*H125</f>
        <v>0</v>
      </c>
      <c r="Q125" s="190">
        <v>5.8999999999999997E-2</v>
      </c>
      <c r="R125" s="190">
        <f>Q125*H125</f>
        <v>4.6019999999999994</v>
      </c>
      <c r="S125" s="190">
        <v>0</v>
      </c>
      <c r="T125" s="191">
        <f>S125*H125</f>
        <v>0</v>
      </c>
      <c r="AR125" s="22" t="s">
        <v>153</v>
      </c>
      <c r="AT125" s="22" t="s">
        <v>159</v>
      </c>
      <c r="AU125" s="22" t="s">
        <v>82</v>
      </c>
      <c r="AY125" s="22" t="s">
        <v>112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22" t="s">
        <v>75</v>
      </c>
      <c r="BK125" s="192">
        <f>ROUND(I125*H125,2)</f>
        <v>0</v>
      </c>
      <c r="BL125" s="22" t="s">
        <v>119</v>
      </c>
      <c r="BM125" s="22" t="s">
        <v>196</v>
      </c>
    </row>
    <row r="126" spans="2:65" s="11" customFormat="1">
      <c r="B126" s="193"/>
      <c r="C126" s="194"/>
      <c r="D126" s="195" t="s">
        <v>121</v>
      </c>
      <c r="E126" s="196" t="s">
        <v>21</v>
      </c>
      <c r="F126" s="197" t="s">
        <v>191</v>
      </c>
      <c r="G126" s="194"/>
      <c r="H126" s="198">
        <v>78</v>
      </c>
      <c r="I126" s="199"/>
      <c r="J126" s="194"/>
      <c r="K126" s="194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121</v>
      </c>
      <c r="AU126" s="204" t="s">
        <v>82</v>
      </c>
      <c r="AV126" s="11" t="s">
        <v>82</v>
      </c>
      <c r="AW126" s="11" t="s">
        <v>34</v>
      </c>
      <c r="AX126" s="11" t="s">
        <v>75</v>
      </c>
      <c r="AY126" s="204" t="s">
        <v>112</v>
      </c>
    </row>
    <row r="127" spans="2:65" s="10" customFormat="1" ht="29.85" customHeight="1">
      <c r="B127" s="164"/>
      <c r="C127" s="165"/>
      <c r="D127" s="178" t="s">
        <v>69</v>
      </c>
      <c r="E127" s="179" t="s">
        <v>136</v>
      </c>
      <c r="F127" s="179" t="s">
        <v>197</v>
      </c>
      <c r="G127" s="165"/>
      <c r="H127" s="165"/>
      <c r="I127" s="168"/>
      <c r="J127" s="180">
        <f>BK127</f>
        <v>0</v>
      </c>
      <c r="K127" s="165"/>
      <c r="L127" s="170"/>
      <c r="M127" s="171"/>
      <c r="N127" s="172"/>
      <c r="O127" s="172"/>
      <c r="P127" s="173">
        <f>SUM(P128:P137)</f>
        <v>0</v>
      </c>
      <c r="Q127" s="172"/>
      <c r="R127" s="173">
        <f>SUM(R128:R137)</f>
        <v>37.950727499999999</v>
      </c>
      <c r="S127" s="172"/>
      <c r="T127" s="174">
        <f>SUM(T128:T137)</f>
        <v>0</v>
      </c>
      <c r="AR127" s="175" t="s">
        <v>75</v>
      </c>
      <c r="AT127" s="176" t="s">
        <v>69</v>
      </c>
      <c r="AU127" s="176" t="s">
        <v>75</v>
      </c>
      <c r="AY127" s="175" t="s">
        <v>112</v>
      </c>
      <c r="BK127" s="177">
        <f>SUM(BK128:BK137)</f>
        <v>0</v>
      </c>
    </row>
    <row r="128" spans="2:65" s="1" customFormat="1" ht="57" customHeight="1">
      <c r="B128" s="39"/>
      <c r="C128" s="181" t="s">
        <v>198</v>
      </c>
      <c r="D128" s="181" t="s">
        <v>114</v>
      </c>
      <c r="E128" s="182" t="s">
        <v>199</v>
      </c>
      <c r="F128" s="183" t="s">
        <v>200</v>
      </c>
      <c r="G128" s="184" t="s">
        <v>150</v>
      </c>
      <c r="H128" s="185">
        <v>176.31</v>
      </c>
      <c r="I128" s="186"/>
      <c r="J128" s="187">
        <f>ROUND(I128*H128,2)</f>
        <v>0</v>
      </c>
      <c r="K128" s="183" t="s">
        <v>118</v>
      </c>
      <c r="L128" s="59"/>
      <c r="M128" s="188" t="s">
        <v>21</v>
      </c>
      <c r="N128" s="189" t="s">
        <v>41</v>
      </c>
      <c r="O128" s="40"/>
      <c r="P128" s="190">
        <f>O128*H128</f>
        <v>0</v>
      </c>
      <c r="Q128" s="190">
        <v>8.4250000000000005E-2</v>
      </c>
      <c r="R128" s="190">
        <f>Q128*H128</f>
        <v>14.854117500000001</v>
      </c>
      <c r="S128" s="190">
        <v>0</v>
      </c>
      <c r="T128" s="191">
        <f>S128*H128</f>
        <v>0</v>
      </c>
      <c r="AR128" s="22" t="s">
        <v>119</v>
      </c>
      <c r="AT128" s="22" t="s">
        <v>114</v>
      </c>
      <c r="AU128" s="22" t="s">
        <v>82</v>
      </c>
      <c r="AY128" s="22" t="s">
        <v>112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22" t="s">
        <v>75</v>
      </c>
      <c r="BK128" s="192">
        <f>ROUND(I128*H128,2)</f>
        <v>0</v>
      </c>
      <c r="BL128" s="22" t="s">
        <v>119</v>
      </c>
      <c r="BM128" s="22" t="s">
        <v>201</v>
      </c>
    </row>
    <row r="129" spans="2:65" s="11" customFormat="1">
      <c r="B129" s="193"/>
      <c r="C129" s="194"/>
      <c r="D129" s="207" t="s">
        <v>121</v>
      </c>
      <c r="E129" s="217" t="s">
        <v>21</v>
      </c>
      <c r="F129" s="218" t="s">
        <v>202</v>
      </c>
      <c r="G129" s="194"/>
      <c r="H129" s="219">
        <v>176.31</v>
      </c>
      <c r="I129" s="199"/>
      <c r="J129" s="194"/>
      <c r="K129" s="194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121</v>
      </c>
      <c r="AU129" s="204" t="s">
        <v>82</v>
      </c>
      <c r="AV129" s="11" t="s">
        <v>82</v>
      </c>
      <c r="AW129" s="11" t="s">
        <v>34</v>
      </c>
      <c r="AX129" s="11" t="s">
        <v>75</v>
      </c>
      <c r="AY129" s="204" t="s">
        <v>112</v>
      </c>
    </row>
    <row r="130" spans="2:65" s="1" customFormat="1" ht="31.5" customHeight="1">
      <c r="B130" s="39"/>
      <c r="C130" s="181" t="s">
        <v>203</v>
      </c>
      <c r="D130" s="181" t="s">
        <v>114</v>
      </c>
      <c r="E130" s="182" t="s">
        <v>204</v>
      </c>
      <c r="F130" s="183" t="s">
        <v>205</v>
      </c>
      <c r="G130" s="184" t="s">
        <v>150</v>
      </c>
      <c r="H130" s="185">
        <v>176.31</v>
      </c>
      <c r="I130" s="186"/>
      <c r="J130" s="187">
        <f>ROUND(I130*H130,2)</f>
        <v>0</v>
      </c>
      <c r="K130" s="183" t="s">
        <v>118</v>
      </c>
      <c r="L130" s="59"/>
      <c r="M130" s="188" t="s">
        <v>21</v>
      </c>
      <c r="N130" s="189" t="s">
        <v>41</v>
      </c>
      <c r="O130" s="40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AR130" s="22" t="s">
        <v>119</v>
      </c>
      <c r="AT130" s="22" t="s">
        <v>114</v>
      </c>
      <c r="AU130" s="22" t="s">
        <v>82</v>
      </c>
      <c r="AY130" s="22" t="s">
        <v>112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22" t="s">
        <v>75</v>
      </c>
      <c r="BK130" s="192">
        <f>ROUND(I130*H130,2)</f>
        <v>0</v>
      </c>
      <c r="BL130" s="22" t="s">
        <v>119</v>
      </c>
      <c r="BM130" s="22" t="s">
        <v>206</v>
      </c>
    </row>
    <row r="131" spans="2:65" s="11" customFormat="1">
      <c r="B131" s="193"/>
      <c r="C131" s="194"/>
      <c r="D131" s="207" t="s">
        <v>121</v>
      </c>
      <c r="E131" s="217" t="s">
        <v>21</v>
      </c>
      <c r="F131" s="218" t="s">
        <v>202</v>
      </c>
      <c r="G131" s="194"/>
      <c r="H131" s="219">
        <v>176.31</v>
      </c>
      <c r="I131" s="199"/>
      <c r="J131" s="194"/>
      <c r="K131" s="194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121</v>
      </c>
      <c r="AU131" s="204" t="s">
        <v>82</v>
      </c>
      <c r="AV131" s="11" t="s">
        <v>82</v>
      </c>
      <c r="AW131" s="11" t="s">
        <v>34</v>
      </c>
      <c r="AX131" s="11" t="s">
        <v>75</v>
      </c>
      <c r="AY131" s="204" t="s">
        <v>112</v>
      </c>
    </row>
    <row r="132" spans="2:65" s="1" customFormat="1" ht="22.5" customHeight="1">
      <c r="B132" s="39"/>
      <c r="C132" s="181" t="s">
        <v>207</v>
      </c>
      <c r="D132" s="181" t="s">
        <v>114</v>
      </c>
      <c r="E132" s="182" t="s">
        <v>208</v>
      </c>
      <c r="F132" s="183" t="s">
        <v>209</v>
      </c>
      <c r="G132" s="184" t="s">
        <v>150</v>
      </c>
      <c r="H132" s="185">
        <v>176.31</v>
      </c>
      <c r="I132" s="186"/>
      <c r="J132" s="187">
        <f>ROUND(I132*H132,2)</f>
        <v>0</v>
      </c>
      <c r="K132" s="183" t="s">
        <v>118</v>
      </c>
      <c r="L132" s="59"/>
      <c r="M132" s="188" t="s">
        <v>21</v>
      </c>
      <c r="N132" s="189" t="s">
        <v>41</v>
      </c>
      <c r="O132" s="40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AR132" s="22" t="s">
        <v>119</v>
      </c>
      <c r="AT132" s="22" t="s">
        <v>114</v>
      </c>
      <c r="AU132" s="22" t="s">
        <v>82</v>
      </c>
      <c r="AY132" s="22" t="s">
        <v>112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22" t="s">
        <v>75</v>
      </c>
      <c r="BK132" s="192">
        <f>ROUND(I132*H132,2)</f>
        <v>0</v>
      </c>
      <c r="BL132" s="22" t="s">
        <v>119</v>
      </c>
      <c r="BM132" s="22" t="s">
        <v>210</v>
      </c>
    </row>
    <row r="133" spans="2:65" s="11" customFormat="1">
      <c r="B133" s="193"/>
      <c r="C133" s="194"/>
      <c r="D133" s="207" t="s">
        <v>121</v>
      </c>
      <c r="E133" s="217" t="s">
        <v>21</v>
      </c>
      <c r="F133" s="218" t="s">
        <v>202</v>
      </c>
      <c r="G133" s="194"/>
      <c r="H133" s="219">
        <v>176.31</v>
      </c>
      <c r="I133" s="199"/>
      <c r="J133" s="194"/>
      <c r="K133" s="194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121</v>
      </c>
      <c r="AU133" s="204" t="s">
        <v>82</v>
      </c>
      <c r="AV133" s="11" t="s">
        <v>82</v>
      </c>
      <c r="AW133" s="11" t="s">
        <v>34</v>
      </c>
      <c r="AX133" s="11" t="s">
        <v>75</v>
      </c>
      <c r="AY133" s="204" t="s">
        <v>112</v>
      </c>
    </row>
    <row r="134" spans="2:65" s="1" customFormat="1" ht="31.5" customHeight="1">
      <c r="B134" s="39"/>
      <c r="C134" s="181" t="s">
        <v>211</v>
      </c>
      <c r="D134" s="181" t="s">
        <v>114</v>
      </c>
      <c r="E134" s="182" t="s">
        <v>212</v>
      </c>
      <c r="F134" s="183" t="s">
        <v>213</v>
      </c>
      <c r="G134" s="184" t="s">
        <v>150</v>
      </c>
      <c r="H134" s="185">
        <v>176.31</v>
      </c>
      <c r="I134" s="186"/>
      <c r="J134" s="187">
        <f>ROUND(I134*H134,2)</f>
        <v>0</v>
      </c>
      <c r="K134" s="183" t="s">
        <v>118</v>
      </c>
      <c r="L134" s="59"/>
      <c r="M134" s="188" t="s">
        <v>21</v>
      </c>
      <c r="N134" s="189" t="s">
        <v>41</v>
      </c>
      <c r="O134" s="40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AR134" s="22" t="s">
        <v>119</v>
      </c>
      <c r="AT134" s="22" t="s">
        <v>114</v>
      </c>
      <c r="AU134" s="22" t="s">
        <v>82</v>
      </c>
      <c r="AY134" s="22" t="s">
        <v>112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22" t="s">
        <v>75</v>
      </c>
      <c r="BK134" s="192">
        <f>ROUND(I134*H134,2)</f>
        <v>0</v>
      </c>
      <c r="BL134" s="22" t="s">
        <v>119</v>
      </c>
      <c r="BM134" s="22" t="s">
        <v>214</v>
      </c>
    </row>
    <row r="135" spans="2:65" s="11" customFormat="1">
      <c r="B135" s="193"/>
      <c r="C135" s="194"/>
      <c r="D135" s="207" t="s">
        <v>121</v>
      </c>
      <c r="E135" s="217" t="s">
        <v>21</v>
      </c>
      <c r="F135" s="218" t="s">
        <v>202</v>
      </c>
      <c r="G135" s="194"/>
      <c r="H135" s="219">
        <v>176.31</v>
      </c>
      <c r="I135" s="199"/>
      <c r="J135" s="194"/>
      <c r="K135" s="194"/>
      <c r="L135" s="200"/>
      <c r="M135" s="201"/>
      <c r="N135" s="202"/>
      <c r="O135" s="202"/>
      <c r="P135" s="202"/>
      <c r="Q135" s="202"/>
      <c r="R135" s="202"/>
      <c r="S135" s="202"/>
      <c r="T135" s="203"/>
      <c r="AT135" s="204" t="s">
        <v>121</v>
      </c>
      <c r="AU135" s="204" t="s">
        <v>82</v>
      </c>
      <c r="AV135" s="11" t="s">
        <v>82</v>
      </c>
      <c r="AW135" s="11" t="s">
        <v>34</v>
      </c>
      <c r="AX135" s="11" t="s">
        <v>75</v>
      </c>
      <c r="AY135" s="204" t="s">
        <v>112</v>
      </c>
    </row>
    <row r="136" spans="2:65" s="1" customFormat="1" ht="44.25" customHeight="1">
      <c r="B136" s="39"/>
      <c r="C136" s="220" t="s">
        <v>215</v>
      </c>
      <c r="D136" s="220" t="s">
        <v>159</v>
      </c>
      <c r="E136" s="221" t="s">
        <v>216</v>
      </c>
      <c r="F136" s="222" t="s">
        <v>217</v>
      </c>
      <c r="G136" s="223" t="s">
        <v>150</v>
      </c>
      <c r="H136" s="224">
        <v>176.31</v>
      </c>
      <c r="I136" s="225"/>
      <c r="J136" s="226">
        <f>ROUND(I136*H136,2)</f>
        <v>0</v>
      </c>
      <c r="K136" s="222" t="s">
        <v>127</v>
      </c>
      <c r="L136" s="227"/>
      <c r="M136" s="228" t="s">
        <v>21</v>
      </c>
      <c r="N136" s="229" t="s">
        <v>41</v>
      </c>
      <c r="O136" s="40"/>
      <c r="P136" s="190">
        <f>O136*H136</f>
        <v>0</v>
      </c>
      <c r="Q136" s="190">
        <v>0.13100000000000001</v>
      </c>
      <c r="R136" s="190">
        <f>Q136*H136</f>
        <v>23.096610000000002</v>
      </c>
      <c r="S136" s="190">
        <v>0</v>
      </c>
      <c r="T136" s="191">
        <f>S136*H136</f>
        <v>0</v>
      </c>
      <c r="AR136" s="22" t="s">
        <v>153</v>
      </c>
      <c r="AT136" s="22" t="s">
        <v>159</v>
      </c>
      <c r="AU136" s="22" t="s">
        <v>82</v>
      </c>
      <c r="AY136" s="22" t="s">
        <v>112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22" t="s">
        <v>75</v>
      </c>
      <c r="BK136" s="192">
        <f>ROUND(I136*H136,2)</f>
        <v>0</v>
      </c>
      <c r="BL136" s="22" t="s">
        <v>119</v>
      </c>
      <c r="BM136" s="22" t="s">
        <v>218</v>
      </c>
    </row>
    <row r="137" spans="2:65" s="11" customFormat="1">
      <c r="B137" s="193"/>
      <c r="C137" s="194"/>
      <c r="D137" s="195" t="s">
        <v>121</v>
      </c>
      <c r="E137" s="196" t="s">
        <v>21</v>
      </c>
      <c r="F137" s="197" t="s">
        <v>202</v>
      </c>
      <c r="G137" s="194"/>
      <c r="H137" s="198">
        <v>176.31</v>
      </c>
      <c r="I137" s="199"/>
      <c r="J137" s="194"/>
      <c r="K137" s="194"/>
      <c r="L137" s="200"/>
      <c r="M137" s="201"/>
      <c r="N137" s="202"/>
      <c r="O137" s="202"/>
      <c r="P137" s="202"/>
      <c r="Q137" s="202"/>
      <c r="R137" s="202"/>
      <c r="S137" s="202"/>
      <c r="T137" s="203"/>
      <c r="AT137" s="204" t="s">
        <v>121</v>
      </c>
      <c r="AU137" s="204" t="s">
        <v>82</v>
      </c>
      <c r="AV137" s="11" t="s">
        <v>82</v>
      </c>
      <c r="AW137" s="11" t="s">
        <v>34</v>
      </c>
      <c r="AX137" s="11" t="s">
        <v>75</v>
      </c>
      <c r="AY137" s="204" t="s">
        <v>112</v>
      </c>
    </row>
    <row r="138" spans="2:65" s="10" customFormat="1" ht="29.85" customHeight="1">
      <c r="B138" s="164"/>
      <c r="C138" s="165"/>
      <c r="D138" s="178" t="s">
        <v>69</v>
      </c>
      <c r="E138" s="179" t="s">
        <v>219</v>
      </c>
      <c r="F138" s="179" t="s">
        <v>220</v>
      </c>
      <c r="G138" s="165"/>
      <c r="H138" s="165"/>
      <c r="I138" s="168"/>
      <c r="J138" s="180">
        <f>BK138</f>
        <v>0</v>
      </c>
      <c r="K138" s="165"/>
      <c r="L138" s="170"/>
      <c r="M138" s="171"/>
      <c r="N138" s="172"/>
      <c r="O138" s="172"/>
      <c r="P138" s="173">
        <f>SUM(P139:P174)</f>
        <v>0</v>
      </c>
      <c r="Q138" s="172"/>
      <c r="R138" s="173">
        <f>SUM(R139:R174)</f>
        <v>4.8629400000000005E-3</v>
      </c>
      <c r="S138" s="172"/>
      <c r="T138" s="174">
        <f>SUM(T139:T174)</f>
        <v>249.37514600000003</v>
      </c>
      <c r="AR138" s="175" t="s">
        <v>75</v>
      </c>
      <c r="AT138" s="176" t="s">
        <v>69</v>
      </c>
      <c r="AU138" s="176" t="s">
        <v>75</v>
      </c>
      <c r="AY138" s="175" t="s">
        <v>112</v>
      </c>
      <c r="BK138" s="177">
        <f>SUM(BK139:BK174)</f>
        <v>0</v>
      </c>
    </row>
    <row r="139" spans="2:65" s="1" customFormat="1" ht="31.5" customHeight="1">
      <c r="B139" s="39"/>
      <c r="C139" s="181" t="s">
        <v>221</v>
      </c>
      <c r="D139" s="181" t="s">
        <v>114</v>
      </c>
      <c r="E139" s="182" t="s">
        <v>222</v>
      </c>
      <c r="F139" s="183" t="s">
        <v>223</v>
      </c>
      <c r="G139" s="184" t="s">
        <v>150</v>
      </c>
      <c r="H139" s="185">
        <v>162.09800000000001</v>
      </c>
      <c r="I139" s="186"/>
      <c r="J139" s="187">
        <f>ROUND(I139*H139,2)</f>
        <v>0</v>
      </c>
      <c r="K139" s="183" t="s">
        <v>118</v>
      </c>
      <c r="L139" s="59"/>
      <c r="M139" s="188" t="s">
        <v>21</v>
      </c>
      <c r="N139" s="189" t="s">
        <v>41</v>
      </c>
      <c r="O139" s="40"/>
      <c r="P139" s="190">
        <f>O139*H139</f>
        <v>0</v>
      </c>
      <c r="Q139" s="190">
        <v>3.0000000000000001E-5</v>
      </c>
      <c r="R139" s="190">
        <f>Q139*H139</f>
        <v>4.8629400000000005E-3</v>
      </c>
      <c r="S139" s="190">
        <v>7.6999999999999999E-2</v>
      </c>
      <c r="T139" s="191">
        <f>S139*H139</f>
        <v>12.481546000000002</v>
      </c>
      <c r="AR139" s="22" t="s">
        <v>119</v>
      </c>
      <c r="AT139" s="22" t="s">
        <v>114</v>
      </c>
      <c r="AU139" s="22" t="s">
        <v>82</v>
      </c>
      <c r="AY139" s="22" t="s">
        <v>112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22" t="s">
        <v>75</v>
      </c>
      <c r="BK139" s="192">
        <f>ROUND(I139*H139,2)</f>
        <v>0</v>
      </c>
      <c r="BL139" s="22" t="s">
        <v>119</v>
      </c>
      <c r="BM139" s="22" t="s">
        <v>224</v>
      </c>
    </row>
    <row r="140" spans="2:65" s="11" customFormat="1">
      <c r="B140" s="193"/>
      <c r="C140" s="194"/>
      <c r="D140" s="207" t="s">
        <v>121</v>
      </c>
      <c r="E140" s="217" t="s">
        <v>21</v>
      </c>
      <c r="F140" s="218" t="s">
        <v>225</v>
      </c>
      <c r="G140" s="194"/>
      <c r="H140" s="219">
        <v>162.09800000000001</v>
      </c>
      <c r="I140" s="199"/>
      <c r="J140" s="194"/>
      <c r="K140" s="194"/>
      <c r="L140" s="200"/>
      <c r="M140" s="201"/>
      <c r="N140" s="202"/>
      <c r="O140" s="202"/>
      <c r="P140" s="202"/>
      <c r="Q140" s="202"/>
      <c r="R140" s="202"/>
      <c r="S140" s="202"/>
      <c r="T140" s="203"/>
      <c r="AT140" s="204" t="s">
        <v>121</v>
      </c>
      <c r="AU140" s="204" t="s">
        <v>82</v>
      </c>
      <c r="AV140" s="11" t="s">
        <v>82</v>
      </c>
      <c r="AW140" s="11" t="s">
        <v>34</v>
      </c>
      <c r="AX140" s="11" t="s">
        <v>75</v>
      </c>
      <c r="AY140" s="204" t="s">
        <v>112</v>
      </c>
    </row>
    <row r="141" spans="2:65" s="1" customFormat="1" ht="22.5" customHeight="1">
      <c r="B141" s="39"/>
      <c r="C141" s="181" t="s">
        <v>226</v>
      </c>
      <c r="D141" s="181" t="s">
        <v>114</v>
      </c>
      <c r="E141" s="182" t="s">
        <v>227</v>
      </c>
      <c r="F141" s="183" t="s">
        <v>228</v>
      </c>
      <c r="G141" s="184" t="s">
        <v>117</v>
      </c>
      <c r="H141" s="185">
        <v>12.5</v>
      </c>
      <c r="I141" s="186"/>
      <c r="J141" s="187">
        <f>ROUND(I141*H141,2)</f>
        <v>0</v>
      </c>
      <c r="K141" s="183" t="s">
        <v>118</v>
      </c>
      <c r="L141" s="59"/>
      <c r="M141" s="188" t="s">
        <v>21</v>
      </c>
      <c r="N141" s="189" t="s">
        <v>41</v>
      </c>
      <c r="O141" s="40"/>
      <c r="P141" s="190">
        <f>O141*H141</f>
        <v>0</v>
      </c>
      <c r="Q141" s="190">
        <v>0</v>
      </c>
      <c r="R141" s="190">
        <f>Q141*H141</f>
        <v>0</v>
      </c>
      <c r="S141" s="190">
        <v>2</v>
      </c>
      <c r="T141" s="191">
        <f>S141*H141</f>
        <v>25</v>
      </c>
      <c r="AR141" s="22" t="s">
        <v>119</v>
      </c>
      <c r="AT141" s="22" t="s">
        <v>114</v>
      </c>
      <c r="AU141" s="22" t="s">
        <v>82</v>
      </c>
      <c r="AY141" s="22" t="s">
        <v>112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22" t="s">
        <v>75</v>
      </c>
      <c r="BK141" s="192">
        <f>ROUND(I141*H141,2)</f>
        <v>0</v>
      </c>
      <c r="BL141" s="22" t="s">
        <v>119</v>
      </c>
      <c r="BM141" s="22" t="s">
        <v>229</v>
      </c>
    </row>
    <row r="142" spans="2:65" s="11" customFormat="1">
      <c r="B142" s="193"/>
      <c r="C142" s="194"/>
      <c r="D142" s="195" t="s">
        <v>121</v>
      </c>
      <c r="E142" s="196" t="s">
        <v>21</v>
      </c>
      <c r="F142" s="197" t="s">
        <v>230</v>
      </c>
      <c r="G142" s="194"/>
      <c r="H142" s="198">
        <v>6</v>
      </c>
      <c r="I142" s="199"/>
      <c r="J142" s="194"/>
      <c r="K142" s="194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121</v>
      </c>
      <c r="AU142" s="204" t="s">
        <v>82</v>
      </c>
      <c r="AV142" s="11" t="s">
        <v>82</v>
      </c>
      <c r="AW142" s="11" t="s">
        <v>34</v>
      </c>
      <c r="AX142" s="11" t="s">
        <v>70</v>
      </c>
      <c r="AY142" s="204" t="s">
        <v>112</v>
      </c>
    </row>
    <row r="143" spans="2:65" s="11" customFormat="1">
      <c r="B143" s="193"/>
      <c r="C143" s="194"/>
      <c r="D143" s="195" t="s">
        <v>121</v>
      </c>
      <c r="E143" s="196" t="s">
        <v>21</v>
      </c>
      <c r="F143" s="197" t="s">
        <v>231</v>
      </c>
      <c r="G143" s="194"/>
      <c r="H143" s="198">
        <v>1</v>
      </c>
      <c r="I143" s="199"/>
      <c r="J143" s="194"/>
      <c r="K143" s="194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121</v>
      </c>
      <c r="AU143" s="204" t="s">
        <v>82</v>
      </c>
      <c r="AV143" s="11" t="s">
        <v>82</v>
      </c>
      <c r="AW143" s="11" t="s">
        <v>34</v>
      </c>
      <c r="AX143" s="11" t="s">
        <v>70</v>
      </c>
      <c r="AY143" s="204" t="s">
        <v>112</v>
      </c>
    </row>
    <row r="144" spans="2:65" s="11" customFormat="1">
      <c r="B144" s="193"/>
      <c r="C144" s="194"/>
      <c r="D144" s="195" t="s">
        <v>121</v>
      </c>
      <c r="E144" s="196" t="s">
        <v>21</v>
      </c>
      <c r="F144" s="197" t="s">
        <v>232</v>
      </c>
      <c r="G144" s="194"/>
      <c r="H144" s="198">
        <v>5.5</v>
      </c>
      <c r="I144" s="199"/>
      <c r="J144" s="194"/>
      <c r="K144" s="194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121</v>
      </c>
      <c r="AU144" s="204" t="s">
        <v>82</v>
      </c>
      <c r="AV144" s="11" t="s">
        <v>82</v>
      </c>
      <c r="AW144" s="11" t="s">
        <v>34</v>
      </c>
      <c r="AX144" s="11" t="s">
        <v>70</v>
      </c>
      <c r="AY144" s="204" t="s">
        <v>112</v>
      </c>
    </row>
    <row r="145" spans="2:65" s="12" customFormat="1">
      <c r="B145" s="205"/>
      <c r="C145" s="206"/>
      <c r="D145" s="207" t="s">
        <v>121</v>
      </c>
      <c r="E145" s="208" t="s">
        <v>21</v>
      </c>
      <c r="F145" s="209" t="s">
        <v>124</v>
      </c>
      <c r="G145" s="206"/>
      <c r="H145" s="210">
        <v>12.5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121</v>
      </c>
      <c r="AU145" s="216" t="s">
        <v>82</v>
      </c>
      <c r="AV145" s="12" t="s">
        <v>119</v>
      </c>
      <c r="AW145" s="12" t="s">
        <v>34</v>
      </c>
      <c r="AX145" s="12" t="s">
        <v>75</v>
      </c>
      <c r="AY145" s="216" t="s">
        <v>112</v>
      </c>
    </row>
    <row r="146" spans="2:65" s="1" customFormat="1" ht="31.5" customHeight="1">
      <c r="B146" s="39"/>
      <c r="C146" s="181" t="s">
        <v>233</v>
      </c>
      <c r="D146" s="181" t="s">
        <v>114</v>
      </c>
      <c r="E146" s="182" t="s">
        <v>234</v>
      </c>
      <c r="F146" s="183" t="s">
        <v>235</v>
      </c>
      <c r="G146" s="184" t="s">
        <v>189</v>
      </c>
      <c r="H146" s="185">
        <v>29.67</v>
      </c>
      <c r="I146" s="186"/>
      <c r="J146" s="187">
        <f>ROUND(I146*H146,2)</f>
        <v>0</v>
      </c>
      <c r="K146" s="183" t="s">
        <v>118</v>
      </c>
      <c r="L146" s="59"/>
      <c r="M146" s="188" t="s">
        <v>21</v>
      </c>
      <c r="N146" s="189" t="s">
        <v>41</v>
      </c>
      <c r="O146" s="40"/>
      <c r="P146" s="190">
        <f>O146*H146</f>
        <v>0</v>
      </c>
      <c r="Q146" s="190">
        <v>0</v>
      </c>
      <c r="R146" s="190">
        <f>Q146*H146</f>
        <v>0</v>
      </c>
      <c r="S146" s="190">
        <v>0.20499999999999999</v>
      </c>
      <c r="T146" s="191">
        <f>S146*H146</f>
        <v>6.0823499999999999</v>
      </c>
      <c r="AR146" s="22" t="s">
        <v>119</v>
      </c>
      <c r="AT146" s="22" t="s">
        <v>114</v>
      </c>
      <c r="AU146" s="22" t="s">
        <v>82</v>
      </c>
      <c r="AY146" s="22" t="s">
        <v>112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22" t="s">
        <v>75</v>
      </c>
      <c r="BK146" s="192">
        <f>ROUND(I146*H146,2)</f>
        <v>0</v>
      </c>
      <c r="BL146" s="22" t="s">
        <v>119</v>
      </c>
      <c r="BM146" s="22" t="s">
        <v>236</v>
      </c>
    </row>
    <row r="147" spans="2:65" s="11" customFormat="1">
      <c r="B147" s="193"/>
      <c r="C147" s="194"/>
      <c r="D147" s="207" t="s">
        <v>121</v>
      </c>
      <c r="E147" s="217" t="s">
        <v>21</v>
      </c>
      <c r="F147" s="218" t="s">
        <v>237</v>
      </c>
      <c r="G147" s="194"/>
      <c r="H147" s="219">
        <v>29.67</v>
      </c>
      <c r="I147" s="199"/>
      <c r="J147" s="194"/>
      <c r="K147" s="194"/>
      <c r="L147" s="200"/>
      <c r="M147" s="201"/>
      <c r="N147" s="202"/>
      <c r="O147" s="202"/>
      <c r="P147" s="202"/>
      <c r="Q147" s="202"/>
      <c r="R147" s="202"/>
      <c r="S147" s="202"/>
      <c r="T147" s="203"/>
      <c r="AT147" s="204" t="s">
        <v>121</v>
      </c>
      <c r="AU147" s="204" t="s">
        <v>82</v>
      </c>
      <c r="AV147" s="11" t="s">
        <v>82</v>
      </c>
      <c r="AW147" s="11" t="s">
        <v>34</v>
      </c>
      <c r="AX147" s="11" t="s">
        <v>75</v>
      </c>
      <c r="AY147" s="204" t="s">
        <v>112</v>
      </c>
    </row>
    <row r="148" spans="2:65" s="1" customFormat="1" ht="44.25" customHeight="1">
      <c r="B148" s="39"/>
      <c r="C148" s="181" t="s">
        <v>238</v>
      </c>
      <c r="D148" s="181" t="s">
        <v>114</v>
      </c>
      <c r="E148" s="182" t="s">
        <v>239</v>
      </c>
      <c r="F148" s="183" t="s">
        <v>240</v>
      </c>
      <c r="G148" s="184" t="s">
        <v>150</v>
      </c>
      <c r="H148" s="185">
        <v>162.09800000000001</v>
      </c>
      <c r="I148" s="186"/>
      <c r="J148" s="187">
        <f>ROUND(I148*H148,2)</f>
        <v>0</v>
      </c>
      <c r="K148" s="183" t="s">
        <v>118</v>
      </c>
      <c r="L148" s="59"/>
      <c r="M148" s="188" t="s">
        <v>21</v>
      </c>
      <c r="N148" s="189" t="s">
        <v>41</v>
      </c>
      <c r="O148" s="40"/>
      <c r="P148" s="190">
        <f>O148*H148</f>
        <v>0</v>
      </c>
      <c r="Q148" s="190">
        <v>0</v>
      </c>
      <c r="R148" s="190">
        <f>Q148*H148</f>
        <v>0</v>
      </c>
      <c r="S148" s="190">
        <v>0.625</v>
      </c>
      <c r="T148" s="191">
        <f>S148*H148</f>
        <v>101.31125</v>
      </c>
      <c r="AR148" s="22" t="s">
        <v>119</v>
      </c>
      <c r="AT148" s="22" t="s">
        <v>114</v>
      </c>
      <c r="AU148" s="22" t="s">
        <v>82</v>
      </c>
      <c r="AY148" s="22" t="s">
        <v>112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22" t="s">
        <v>75</v>
      </c>
      <c r="BK148" s="192">
        <f>ROUND(I148*H148,2)</f>
        <v>0</v>
      </c>
      <c r="BL148" s="22" t="s">
        <v>119</v>
      </c>
      <c r="BM148" s="22" t="s">
        <v>241</v>
      </c>
    </row>
    <row r="149" spans="2:65" s="11" customFormat="1">
      <c r="B149" s="193"/>
      <c r="C149" s="194"/>
      <c r="D149" s="207" t="s">
        <v>121</v>
      </c>
      <c r="E149" s="217" t="s">
        <v>21</v>
      </c>
      <c r="F149" s="218" t="s">
        <v>225</v>
      </c>
      <c r="G149" s="194"/>
      <c r="H149" s="219">
        <v>162.09800000000001</v>
      </c>
      <c r="I149" s="199"/>
      <c r="J149" s="194"/>
      <c r="K149" s="194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121</v>
      </c>
      <c r="AU149" s="204" t="s">
        <v>82</v>
      </c>
      <c r="AV149" s="11" t="s">
        <v>82</v>
      </c>
      <c r="AW149" s="11" t="s">
        <v>34</v>
      </c>
      <c r="AX149" s="11" t="s">
        <v>75</v>
      </c>
      <c r="AY149" s="204" t="s">
        <v>112</v>
      </c>
    </row>
    <row r="150" spans="2:65" s="1" customFormat="1" ht="22.5" customHeight="1">
      <c r="B150" s="39"/>
      <c r="C150" s="181" t="s">
        <v>242</v>
      </c>
      <c r="D150" s="181" t="s">
        <v>114</v>
      </c>
      <c r="E150" s="182" t="s">
        <v>243</v>
      </c>
      <c r="F150" s="183" t="s">
        <v>244</v>
      </c>
      <c r="G150" s="184" t="s">
        <v>117</v>
      </c>
      <c r="H150" s="185">
        <v>47.5</v>
      </c>
      <c r="I150" s="186"/>
      <c r="J150" s="187">
        <f>ROUND(I150*H150,2)</f>
        <v>0</v>
      </c>
      <c r="K150" s="183" t="s">
        <v>118</v>
      </c>
      <c r="L150" s="59"/>
      <c r="M150" s="188" t="s">
        <v>21</v>
      </c>
      <c r="N150" s="189" t="s">
        <v>41</v>
      </c>
      <c r="O150" s="40"/>
      <c r="P150" s="190">
        <f>O150*H150</f>
        <v>0</v>
      </c>
      <c r="Q150" s="190">
        <v>0</v>
      </c>
      <c r="R150" s="190">
        <f>Q150*H150</f>
        <v>0</v>
      </c>
      <c r="S150" s="190">
        <v>2.2000000000000002</v>
      </c>
      <c r="T150" s="191">
        <f>S150*H150</f>
        <v>104.50000000000001</v>
      </c>
      <c r="AR150" s="22" t="s">
        <v>119</v>
      </c>
      <c r="AT150" s="22" t="s">
        <v>114</v>
      </c>
      <c r="AU150" s="22" t="s">
        <v>82</v>
      </c>
      <c r="AY150" s="22" t="s">
        <v>112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22" t="s">
        <v>75</v>
      </c>
      <c r="BK150" s="192">
        <f>ROUND(I150*H150,2)</f>
        <v>0</v>
      </c>
      <c r="BL150" s="22" t="s">
        <v>119</v>
      </c>
      <c r="BM150" s="22" t="s">
        <v>245</v>
      </c>
    </row>
    <row r="151" spans="2:65" s="11" customFormat="1">
      <c r="B151" s="193"/>
      <c r="C151" s="194"/>
      <c r="D151" s="207" t="s">
        <v>121</v>
      </c>
      <c r="E151" s="217" t="s">
        <v>21</v>
      </c>
      <c r="F151" s="218" t="s">
        <v>246</v>
      </c>
      <c r="G151" s="194"/>
      <c r="H151" s="219">
        <v>47.5</v>
      </c>
      <c r="I151" s="199"/>
      <c r="J151" s="194"/>
      <c r="K151" s="194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121</v>
      </c>
      <c r="AU151" s="204" t="s">
        <v>82</v>
      </c>
      <c r="AV151" s="11" t="s">
        <v>82</v>
      </c>
      <c r="AW151" s="11" t="s">
        <v>34</v>
      </c>
      <c r="AX151" s="11" t="s">
        <v>75</v>
      </c>
      <c r="AY151" s="204" t="s">
        <v>112</v>
      </c>
    </row>
    <row r="152" spans="2:65" s="1" customFormat="1" ht="146.25" customHeight="1">
      <c r="B152" s="39"/>
      <c r="C152" s="181" t="s">
        <v>247</v>
      </c>
      <c r="D152" s="181" t="s">
        <v>114</v>
      </c>
      <c r="E152" s="182" t="s">
        <v>248</v>
      </c>
      <c r="F152" s="183" t="s">
        <v>249</v>
      </c>
      <c r="G152" s="184" t="s">
        <v>21</v>
      </c>
      <c r="H152" s="185">
        <v>75</v>
      </c>
      <c r="I152" s="186"/>
      <c r="J152" s="187">
        <f>ROUND(I152*H152,2)</f>
        <v>0</v>
      </c>
      <c r="K152" s="183" t="s">
        <v>21</v>
      </c>
      <c r="L152" s="59"/>
      <c r="M152" s="188" t="s">
        <v>21</v>
      </c>
      <c r="N152" s="189" t="s">
        <v>41</v>
      </c>
      <c r="O152" s="40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AR152" s="22" t="s">
        <v>119</v>
      </c>
      <c r="AT152" s="22" t="s">
        <v>114</v>
      </c>
      <c r="AU152" s="22" t="s">
        <v>82</v>
      </c>
      <c r="AY152" s="22" t="s">
        <v>112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22" t="s">
        <v>75</v>
      </c>
      <c r="BK152" s="192">
        <f>ROUND(I152*H152,2)</f>
        <v>0</v>
      </c>
      <c r="BL152" s="22" t="s">
        <v>119</v>
      </c>
      <c r="BM152" s="22" t="s">
        <v>250</v>
      </c>
    </row>
    <row r="153" spans="2:65" s="11" customFormat="1">
      <c r="B153" s="193"/>
      <c r="C153" s="194"/>
      <c r="D153" s="207" t="s">
        <v>121</v>
      </c>
      <c r="E153" s="217" t="s">
        <v>21</v>
      </c>
      <c r="F153" s="218" t="s">
        <v>251</v>
      </c>
      <c r="G153" s="194"/>
      <c r="H153" s="219">
        <v>75</v>
      </c>
      <c r="I153" s="199"/>
      <c r="J153" s="194"/>
      <c r="K153" s="194"/>
      <c r="L153" s="200"/>
      <c r="M153" s="201"/>
      <c r="N153" s="202"/>
      <c r="O153" s="202"/>
      <c r="P153" s="202"/>
      <c r="Q153" s="202"/>
      <c r="R153" s="202"/>
      <c r="S153" s="202"/>
      <c r="T153" s="203"/>
      <c r="AT153" s="204" t="s">
        <v>121</v>
      </c>
      <c r="AU153" s="204" t="s">
        <v>82</v>
      </c>
      <c r="AV153" s="11" t="s">
        <v>82</v>
      </c>
      <c r="AW153" s="11" t="s">
        <v>34</v>
      </c>
      <c r="AX153" s="11" t="s">
        <v>75</v>
      </c>
      <c r="AY153" s="204" t="s">
        <v>112</v>
      </c>
    </row>
    <row r="154" spans="2:65" s="1" customFormat="1" ht="22.5" customHeight="1">
      <c r="B154" s="39"/>
      <c r="C154" s="220" t="s">
        <v>252</v>
      </c>
      <c r="D154" s="220" t="s">
        <v>159</v>
      </c>
      <c r="E154" s="221" t="s">
        <v>253</v>
      </c>
      <c r="F154" s="222" t="s">
        <v>254</v>
      </c>
      <c r="G154" s="223" t="s">
        <v>255</v>
      </c>
      <c r="H154" s="224">
        <v>2</v>
      </c>
      <c r="I154" s="225"/>
      <c r="J154" s="226">
        <f>ROUND(I154*H154,2)</f>
        <v>0</v>
      </c>
      <c r="K154" s="222" t="s">
        <v>21</v>
      </c>
      <c r="L154" s="227"/>
      <c r="M154" s="228" t="s">
        <v>21</v>
      </c>
      <c r="N154" s="229" t="s">
        <v>41</v>
      </c>
      <c r="O154" s="40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AR154" s="22" t="s">
        <v>215</v>
      </c>
      <c r="AT154" s="22" t="s">
        <v>159</v>
      </c>
      <c r="AU154" s="22" t="s">
        <v>82</v>
      </c>
      <c r="AY154" s="22" t="s">
        <v>112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22" t="s">
        <v>75</v>
      </c>
      <c r="BK154" s="192">
        <f>ROUND(I154*H154,2)</f>
        <v>0</v>
      </c>
      <c r="BL154" s="22" t="s">
        <v>226</v>
      </c>
      <c r="BM154" s="22" t="s">
        <v>256</v>
      </c>
    </row>
    <row r="155" spans="2:65" s="1" customFormat="1" ht="22.5" customHeight="1">
      <c r="B155" s="39"/>
      <c r="C155" s="220" t="s">
        <v>257</v>
      </c>
      <c r="D155" s="220" t="s">
        <v>159</v>
      </c>
      <c r="E155" s="221" t="s">
        <v>258</v>
      </c>
      <c r="F155" s="222" t="s">
        <v>259</v>
      </c>
      <c r="G155" s="223" t="s">
        <v>260</v>
      </c>
      <c r="H155" s="224">
        <v>1</v>
      </c>
      <c r="I155" s="225"/>
      <c r="J155" s="226">
        <f>ROUND(I155*H155,2)</f>
        <v>0</v>
      </c>
      <c r="K155" s="222" t="s">
        <v>21</v>
      </c>
      <c r="L155" s="227"/>
      <c r="M155" s="228" t="s">
        <v>21</v>
      </c>
      <c r="N155" s="229" t="s">
        <v>41</v>
      </c>
      <c r="O155" s="40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AR155" s="22" t="s">
        <v>215</v>
      </c>
      <c r="AT155" s="22" t="s">
        <v>159</v>
      </c>
      <c r="AU155" s="22" t="s">
        <v>82</v>
      </c>
      <c r="AY155" s="22" t="s">
        <v>112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22" t="s">
        <v>75</v>
      </c>
      <c r="BK155" s="192">
        <f>ROUND(I155*H155,2)</f>
        <v>0</v>
      </c>
      <c r="BL155" s="22" t="s">
        <v>226</v>
      </c>
      <c r="BM155" s="22" t="s">
        <v>261</v>
      </c>
    </row>
    <row r="156" spans="2:65" s="1" customFormat="1" ht="22.5" customHeight="1">
      <c r="B156" s="39"/>
      <c r="C156" s="220" t="s">
        <v>262</v>
      </c>
      <c r="D156" s="220" t="s">
        <v>159</v>
      </c>
      <c r="E156" s="221" t="s">
        <v>263</v>
      </c>
      <c r="F156" s="222" t="s">
        <v>264</v>
      </c>
      <c r="G156" s="223" t="s">
        <v>189</v>
      </c>
      <c r="H156" s="224">
        <v>16</v>
      </c>
      <c r="I156" s="225"/>
      <c r="J156" s="226">
        <f>ROUND(I156*H156,2)</f>
        <v>0</v>
      </c>
      <c r="K156" s="222" t="s">
        <v>21</v>
      </c>
      <c r="L156" s="227"/>
      <c r="M156" s="228" t="s">
        <v>21</v>
      </c>
      <c r="N156" s="229" t="s">
        <v>41</v>
      </c>
      <c r="O156" s="40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AR156" s="22" t="s">
        <v>215</v>
      </c>
      <c r="AT156" s="22" t="s">
        <v>159</v>
      </c>
      <c r="AU156" s="22" t="s">
        <v>82</v>
      </c>
      <c r="AY156" s="22" t="s">
        <v>112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22" t="s">
        <v>75</v>
      </c>
      <c r="BK156" s="192">
        <f>ROUND(I156*H156,2)</f>
        <v>0</v>
      </c>
      <c r="BL156" s="22" t="s">
        <v>226</v>
      </c>
      <c r="BM156" s="22" t="s">
        <v>265</v>
      </c>
    </row>
    <row r="157" spans="2:65" s="11" customFormat="1">
      <c r="B157" s="193"/>
      <c r="C157" s="194"/>
      <c r="D157" s="207" t="s">
        <v>121</v>
      </c>
      <c r="E157" s="217" t="s">
        <v>21</v>
      </c>
      <c r="F157" s="218" t="s">
        <v>266</v>
      </c>
      <c r="G157" s="194"/>
      <c r="H157" s="219">
        <v>16</v>
      </c>
      <c r="I157" s="199"/>
      <c r="J157" s="194"/>
      <c r="K157" s="194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121</v>
      </c>
      <c r="AU157" s="204" t="s">
        <v>82</v>
      </c>
      <c r="AV157" s="11" t="s">
        <v>82</v>
      </c>
      <c r="AW157" s="11" t="s">
        <v>34</v>
      </c>
      <c r="AX157" s="11" t="s">
        <v>75</v>
      </c>
      <c r="AY157" s="204" t="s">
        <v>112</v>
      </c>
    </row>
    <row r="158" spans="2:65" s="1" customFormat="1" ht="31.5" customHeight="1">
      <c r="B158" s="39"/>
      <c r="C158" s="181" t="s">
        <v>267</v>
      </c>
      <c r="D158" s="181" t="s">
        <v>114</v>
      </c>
      <c r="E158" s="182" t="s">
        <v>268</v>
      </c>
      <c r="F158" s="183" t="s">
        <v>269</v>
      </c>
      <c r="G158" s="184" t="s">
        <v>139</v>
      </c>
      <c r="H158" s="185">
        <v>512.71600000000001</v>
      </c>
      <c r="I158" s="186"/>
      <c r="J158" s="187">
        <f>ROUND(I158*H158,2)</f>
        <v>0</v>
      </c>
      <c r="K158" s="183" t="s">
        <v>118</v>
      </c>
      <c r="L158" s="59"/>
      <c r="M158" s="188" t="s">
        <v>21</v>
      </c>
      <c r="N158" s="189" t="s">
        <v>41</v>
      </c>
      <c r="O158" s="40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AR158" s="22" t="s">
        <v>226</v>
      </c>
      <c r="AT158" s="22" t="s">
        <v>114</v>
      </c>
      <c r="AU158" s="22" t="s">
        <v>82</v>
      </c>
      <c r="AY158" s="22" t="s">
        <v>112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22" t="s">
        <v>75</v>
      </c>
      <c r="BK158" s="192">
        <f>ROUND(I158*H158,2)</f>
        <v>0</v>
      </c>
      <c r="BL158" s="22" t="s">
        <v>226</v>
      </c>
      <c r="BM158" s="22" t="s">
        <v>270</v>
      </c>
    </row>
    <row r="159" spans="2:65" s="11" customFormat="1">
      <c r="B159" s="193"/>
      <c r="C159" s="194"/>
      <c r="D159" s="195" t="s">
        <v>121</v>
      </c>
      <c r="E159" s="196" t="s">
        <v>21</v>
      </c>
      <c r="F159" s="197" t="s">
        <v>271</v>
      </c>
      <c r="G159" s="194"/>
      <c r="H159" s="198">
        <v>51.6</v>
      </c>
      <c r="I159" s="199"/>
      <c r="J159" s="194"/>
      <c r="K159" s="194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121</v>
      </c>
      <c r="AU159" s="204" t="s">
        <v>82</v>
      </c>
      <c r="AV159" s="11" t="s">
        <v>82</v>
      </c>
      <c r="AW159" s="11" t="s">
        <v>34</v>
      </c>
      <c r="AX159" s="11" t="s">
        <v>70</v>
      </c>
      <c r="AY159" s="204" t="s">
        <v>112</v>
      </c>
    </row>
    <row r="160" spans="2:65" s="11" customFormat="1">
      <c r="B160" s="193"/>
      <c r="C160" s="194"/>
      <c r="D160" s="195" t="s">
        <v>121</v>
      </c>
      <c r="E160" s="196" t="s">
        <v>21</v>
      </c>
      <c r="F160" s="197" t="s">
        <v>272</v>
      </c>
      <c r="G160" s="194"/>
      <c r="H160" s="198">
        <v>356.61599999999999</v>
      </c>
      <c r="I160" s="199"/>
      <c r="J160" s="194"/>
      <c r="K160" s="194"/>
      <c r="L160" s="200"/>
      <c r="M160" s="201"/>
      <c r="N160" s="202"/>
      <c r="O160" s="202"/>
      <c r="P160" s="202"/>
      <c r="Q160" s="202"/>
      <c r="R160" s="202"/>
      <c r="S160" s="202"/>
      <c r="T160" s="203"/>
      <c r="AT160" s="204" t="s">
        <v>121</v>
      </c>
      <c r="AU160" s="204" t="s">
        <v>82</v>
      </c>
      <c r="AV160" s="11" t="s">
        <v>82</v>
      </c>
      <c r="AW160" s="11" t="s">
        <v>34</v>
      </c>
      <c r="AX160" s="11" t="s">
        <v>70</v>
      </c>
      <c r="AY160" s="204" t="s">
        <v>112</v>
      </c>
    </row>
    <row r="161" spans="2:65" s="11" customFormat="1">
      <c r="B161" s="193"/>
      <c r="C161" s="194"/>
      <c r="D161" s="195" t="s">
        <v>121</v>
      </c>
      <c r="E161" s="196" t="s">
        <v>21</v>
      </c>
      <c r="F161" s="197" t="s">
        <v>273</v>
      </c>
      <c r="G161" s="194"/>
      <c r="H161" s="198">
        <v>104.5</v>
      </c>
      <c r="I161" s="199"/>
      <c r="J161" s="194"/>
      <c r="K161" s="194"/>
      <c r="L161" s="200"/>
      <c r="M161" s="201"/>
      <c r="N161" s="202"/>
      <c r="O161" s="202"/>
      <c r="P161" s="202"/>
      <c r="Q161" s="202"/>
      <c r="R161" s="202"/>
      <c r="S161" s="202"/>
      <c r="T161" s="203"/>
      <c r="AT161" s="204" t="s">
        <v>121</v>
      </c>
      <c r="AU161" s="204" t="s">
        <v>82</v>
      </c>
      <c r="AV161" s="11" t="s">
        <v>82</v>
      </c>
      <c r="AW161" s="11" t="s">
        <v>34</v>
      </c>
      <c r="AX161" s="11" t="s">
        <v>70</v>
      </c>
      <c r="AY161" s="204" t="s">
        <v>112</v>
      </c>
    </row>
    <row r="162" spans="2:65" s="12" customFormat="1">
      <c r="B162" s="205"/>
      <c r="C162" s="206"/>
      <c r="D162" s="207" t="s">
        <v>121</v>
      </c>
      <c r="E162" s="208" t="s">
        <v>21</v>
      </c>
      <c r="F162" s="209" t="s">
        <v>124</v>
      </c>
      <c r="G162" s="206"/>
      <c r="H162" s="210">
        <v>512.71600000000001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121</v>
      </c>
      <c r="AU162" s="216" t="s">
        <v>82</v>
      </c>
      <c r="AV162" s="12" t="s">
        <v>119</v>
      </c>
      <c r="AW162" s="12" t="s">
        <v>34</v>
      </c>
      <c r="AX162" s="12" t="s">
        <v>75</v>
      </c>
      <c r="AY162" s="216" t="s">
        <v>112</v>
      </c>
    </row>
    <row r="163" spans="2:65" s="1" customFormat="1" ht="31.5" customHeight="1">
      <c r="B163" s="39"/>
      <c r="C163" s="181" t="s">
        <v>274</v>
      </c>
      <c r="D163" s="181" t="s">
        <v>114</v>
      </c>
      <c r="E163" s="182" t="s">
        <v>275</v>
      </c>
      <c r="F163" s="183" t="s">
        <v>276</v>
      </c>
      <c r="G163" s="184" t="s">
        <v>139</v>
      </c>
      <c r="H163" s="185">
        <v>7690.7340000000004</v>
      </c>
      <c r="I163" s="186"/>
      <c r="J163" s="187">
        <f>ROUND(I163*H163,2)</f>
        <v>0</v>
      </c>
      <c r="K163" s="183" t="s">
        <v>118</v>
      </c>
      <c r="L163" s="59"/>
      <c r="M163" s="188" t="s">
        <v>21</v>
      </c>
      <c r="N163" s="189" t="s">
        <v>41</v>
      </c>
      <c r="O163" s="40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AR163" s="22" t="s">
        <v>226</v>
      </c>
      <c r="AT163" s="22" t="s">
        <v>114</v>
      </c>
      <c r="AU163" s="22" t="s">
        <v>82</v>
      </c>
      <c r="AY163" s="22" t="s">
        <v>112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22" t="s">
        <v>75</v>
      </c>
      <c r="BK163" s="192">
        <f>ROUND(I163*H163,2)</f>
        <v>0</v>
      </c>
      <c r="BL163" s="22" t="s">
        <v>226</v>
      </c>
      <c r="BM163" s="22" t="s">
        <v>277</v>
      </c>
    </row>
    <row r="164" spans="2:65" s="11" customFormat="1">
      <c r="B164" s="193"/>
      <c r="C164" s="194"/>
      <c r="D164" s="195" t="s">
        <v>121</v>
      </c>
      <c r="E164" s="196" t="s">
        <v>21</v>
      </c>
      <c r="F164" s="197" t="s">
        <v>278</v>
      </c>
      <c r="G164" s="194"/>
      <c r="H164" s="198">
        <v>774</v>
      </c>
      <c r="I164" s="199"/>
      <c r="J164" s="194"/>
      <c r="K164" s="194"/>
      <c r="L164" s="200"/>
      <c r="M164" s="201"/>
      <c r="N164" s="202"/>
      <c r="O164" s="202"/>
      <c r="P164" s="202"/>
      <c r="Q164" s="202"/>
      <c r="R164" s="202"/>
      <c r="S164" s="202"/>
      <c r="T164" s="203"/>
      <c r="AT164" s="204" t="s">
        <v>121</v>
      </c>
      <c r="AU164" s="204" t="s">
        <v>82</v>
      </c>
      <c r="AV164" s="11" t="s">
        <v>82</v>
      </c>
      <c r="AW164" s="11" t="s">
        <v>34</v>
      </c>
      <c r="AX164" s="11" t="s">
        <v>70</v>
      </c>
      <c r="AY164" s="204" t="s">
        <v>112</v>
      </c>
    </row>
    <row r="165" spans="2:65" s="11" customFormat="1">
      <c r="B165" s="193"/>
      <c r="C165" s="194"/>
      <c r="D165" s="195" t="s">
        <v>121</v>
      </c>
      <c r="E165" s="196" t="s">
        <v>21</v>
      </c>
      <c r="F165" s="197" t="s">
        <v>279</v>
      </c>
      <c r="G165" s="194"/>
      <c r="H165" s="198">
        <v>5349.2340000000004</v>
      </c>
      <c r="I165" s="199"/>
      <c r="J165" s="194"/>
      <c r="K165" s="194"/>
      <c r="L165" s="200"/>
      <c r="M165" s="201"/>
      <c r="N165" s="202"/>
      <c r="O165" s="202"/>
      <c r="P165" s="202"/>
      <c r="Q165" s="202"/>
      <c r="R165" s="202"/>
      <c r="S165" s="202"/>
      <c r="T165" s="203"/>
      <c r="AT165" s="204" t="s">
        <v>121</v>
      </c>
      <c r="AU165" s="204" t="s">
        <v>82</v>
      </c>
      <c r="AV165" s="11" t="s">
        <v>82</v>
      </c>
      <c r="AW165" s="11" t="s">
        <v>34</v>
      </c>
      <c r="AX165" s="11" t="s">
        <v>70</v>
      </c>
      <c r="AY165" s="204" t="s">
        <v>112</v>
      </c>
    </row>
    <row r="166" spans="2:65" s="11" customFormat="1">
      <c r="B166" s="193"/>
      <c r="C166" s="194"/>
      <c r="D166" s="195" t="s">
        <v>121</v>
      </c>
      <c r="E166" s="196" t="s">
        <v>21</v>
      </c>
      <c r="F166" s="197" t="s">
        <v>280</v>
      </c>
      <c r="G166" s="194"/>
      <c r="H166" s="198">
        <v>1567.5</v>
      </c>
      <c r="I166" s="199"/>
      <c r="J166" s="194"/>
      <c r="K166" s="194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121</v>
      </c>
      <c r="AU166" s="204" t="s">
        <v>82</v>
      </c>
      <c r="AV166" s="11" t="s">
        <v>82</v>
      </c>
      <c r="AW166" s="11" t="s">
        <v>34</v>
      </c>
      <c r="AX166" s="11" t="s">
        <v>70</v>
      </c>
      <c r="AY166" s="204" t="s">
        <v>112</v>
      </c>
    </row>
    <row r="167" spans="2:65" s="12" customFormat="1">
      <c r="B167" s="205"/>
      <c r="C167" s="206"/>
      <c r="D167" s="207" t="s">
        <v>121</v>
      </c>
      <c r="E167" s="208" t="s">
        <v>21</v>
      </c>
      <c r="F167" s="209" t="s">
        <v>124</v>
      </c>
      <c r="G167" s="206"/>
      <c r="H167" s="210">
        <v>7690.7340000000004</v>
      </c>
      <c r="I167" s="211"/>
      <c r="J167" s="206"/>
      <c r="K167" s="206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121</v>
      </c>
      <c r="AU167" s="216" t="s">
        <v>82</v>
      </c>
      <c r="AV167" s="12" t="s">
        <v>119</v>
      </c>
      <c r="AW167" s="12" t="s">
        <v>34</v>
      </c>
      <c r="AX167" s="12" t="s">
        <v>75</v>
      </c>
      <c r="AY167" s="216" t="s">
        <v>112</v>
      </c>
    </row>
    <row r="168" spans="2:65" s="1" customFormat="1" ht="22.5" customHeight="1">
      <c r="B168" s="39"/>
      <c r="C168" s="181" t="s">
        <v>281</v>
      </c>
      <c r="D168" s="181" t="s">
        <v>114</v>
      </c>
      <c r="E168" s="182" t="s">
        <v>282</v>
      </c>
      <c r="F168" s="183" t="s">
        <v>283</v>
      </c>
      <c r="G168" s="184" t="s">
        <v>139</v>
      </c>
      <c r="H168" s="185">
        <v>512.71600000000001</v>
      </c>
      <c r="I168" s="186"/>
      <c r="J168" s="187">
        <f>ROUND(I168*H168,2)</f>
        <v>0</v>
      </c>
      <c r="K168" s="183" t="s">
        <v>118</v>
      </c>
      <c r="L168" s="59"/>
      <c r="M168" s="188" t="s">
        <v>21</v>
      </c>
      <c r="N168" s="189" t="s">
        <v>41</v>
      </c>
      <c r="O168" s="40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AR168" s="22" t="s">
        <v>119</v>
      </c>
      <c r="AT168" s="22" t="s">
        <v>114</v>
      </c>
      <c r="AU168" s="22" t="s">
        <v>82</v>
      </c>
      <c r="AY168" s="22" t="s">
        <v>112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22" t="s">
        <v>75</v>
      </c>
      <c r="BK168" s="192">
        <f>ROUND(I168*H168,2)</f>
        <v>0</v>
      </c>
      <c r="BL168" s="22" t="s">
        <v>119</v>
      </c>
      <c r="BM168" s="22" t="s">
        <v>284</v>
      </c>
    </row>
    <row r="169" spans="2:65" s="11" customFormat="1">
      <c r="B169" s="193"/>
      <c r="C169" s="194"/>
      <c r="D169" s="195" t="s">
        <v>121</v>
      </c>
      <c r="E169" s="196" t="s">
        <v>21</v>
      </c>
      <c r="F169" s="197" t="s">
        <v>271</v>
      </c>
      <c r="G169" s="194"/>
      <c r="H169" s="198">
        <v>51.6</v>
      </c>
      <c r="I169" s="199"/>
      <c r="J169" s="194"/>
      <c r="K169" s="194"/>
      <c r="L169" s="200"/>
      <c r="M169" s="201"/>
      <c r="N169" s="202"/>
      <c r="O169" s="202"/>
      <c r="P169" s="202"/>
      <c r="Q169" s="202"/>
      <c r="R169" s="202"/>
      <c r="S169" s="202"/>
      <c r="T169" s="203"/>
      <c r="AT169" s="204" t="s">
        <v>121</v>
      </c>
      <c r="AU169" s="204" t="s">
        <v>82</v>
      </c>
      <c r="AV169" s="11" t="s">
        <v>82</v>
      </c>
      <c r="AW169" s="11" t="s">
        <v>34</v>
      </c>
      <c r="AX169" s="11" t="s">
        <v>70</v>
      </c>
      <c r="AY169" s="204" t="s">
        <v>112</v>
      </c>
    </row>
    <row r="170" spans="2:65" s="11" customFormat="1">
      <c r="B170" s="193"/>
      <c r="C170" s="194"/>
      <c r="D170" s="195" t="s">
        <v>121</v>
      </c>
      <c r="E170" s="196" t="s">
        <v>21</v>
      </c>
      <c r="F170" s="197" t="s">
        <v>272</v>
      </c>
      <c r="G170" s="194"/>
      <c r="H170" s="198">
        <v>356.61599999999999</v>
      </c>
      <c r="I170" s="199"/>
      <c r="J170" s="194"/>
      <c r="K170" s="194"/>
      <c r="L170" s="200"/>
      <c r="M170" s="201"/>
      <c r="N170" s="202"/>
      <c r="O170" s="202"/>
      <c r="P170" s="202"/>
      <c r="Q170" s="202"/>
      <c r="R170" s="202"/>
      <c r="S170" s="202"/>
      <c r="T170" s="203"/>
      <c r="AT170" s="204" t="s">
        <v>121</v>
      </c>
      <c r="AU170" s="204" t="s">
        <v>82</v>
      </c>
      <c r="AV170" s="11" t="s">
        <v>82</v>
      </c>
      <c r="AW170" s="11" t="s">
        <v>34</v>
      </c>
      <c r="AX170" s="11" t="s">
        <v>70</v>
      </c>
      <c r="AY170" s="204" t="s">
        <v>112</v>
      </c>
    </row>
    <row r="171" spans="2:65" s="11" customFormat="1">
      <c r="B171" s="193"/>
      <c r="C171" s="194"/>
      <c r="D171" s="195" t="s">
        <v>121</v>
      </c>
      <c r="E171" s="196" t="s">
        <v>21</v>
      </c>
      <c r="F171" s="197" t="s">
        <v>273</v>
      </c>
      <c r="G171" s="194"/>
      <c r="H171" s="198">
        <v>104.5</v>
      </c>
      <c r="I171" s="199"/>
      <c r="J171" s="194"/>
      <c r="K171" s="194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121</v>
      </c>
      <c r="AU171" s="204" t="s">
        <v>82</v>
      </c>
      <c r="AV171" s="11" t="s">
        <v>82</v>
      </c>
      <c r="AW171" s="11" t="s">
        <v>34</v>
      </c>
      <c r="AX171" s="11" t="s">
        <v>70</v>
      </c>
      <c r="AY171" s="204" t="s">
        <v>112</v>
      </c>
    </row>
    <row r="172" spans="2:65" s="12" customFormat="1">
      <c r="B172" s="205"/>
      <c r="C172" s="206"/>
      <c r="D172" s="207" t="s">
        <v>121</v>
      </c>
      <c r="E172" s="208" t="s">
        <v>21</v>
      </c>
      <c r="F172" s="209" t="s">
        <v>124</v>
      </c>
      <c r="G172" s="206"/>
      <c r="H172" s="210">
        <v>512.71600000000001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121</v>
      </c>
      <c r="AU172" s="216" t="s">
        <v>82</v>
      </c>
      <c r="AV172" s="12" t="s">
        <v>119</v>
      </c>
      <c r="AW172" s="12" t="s">
        <v>34</v>
      </c>
      <c r="AX172" s="12" t="s">
        <v>75</v>
      </c>
      <c r="AY172" s="216" t="s">
        <v>112</v>
      </c>
    </row>
    <row r="173" spans="2:65" s="1" customFormat="1" ht="22.5" customHeight="1">
      <c r="B173" s="39"/>
      <c r="C173" s="181" t="s">
        <v>285</v>
      </c>
      <c r="D173" s="181" t="s">
        <v>114</v>
      </c>
      <c r="E173" s="182" t="s">
        <v>286</v>
      </c>
      <c r="F173" s="183" t="s">
        <v>287</v>
      </c>
      <c r="G173" s="184" t="s">
        <v>139</v>
      </c>
      <c r="H173" s="185">
        <v>12.968</v>
      </c>
      <c r="I173" s="186"/>
      <c r="J173" s="187">
        <f>ROUND(I173*H173,2)</f>
        <v>0</v>
      </c>
      <c r="K173" s="183" t="s">
        <v>118</v>
      </c>
      <c r="L173" s="59"/>
      <c r="M173" s="188" t="s">
        <v>21</v>
      </c>
      <c r="N173" s="189" t="s">
        <v>41</v>
      </c>
      <c r="O173" s="40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AR173" s="22" t="s">
        <v>119</v>
      </c>
      <c r="AT173" s="22" t="s">
        <v>114</v>
      </c>
      <c r="AU173" s="22" t="s">
        <v>82</v>
      </c>
      <c r="AY173" s="22" t="s">
        <v>112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22" t="s">
        <v>75</v>
      </c>
      <c r="BK173" s="192">
        <f>ROUND(I173*H173,2)</f>
        <v>0</v>
      </c>
      <c r="BL173" s="22" t="s">
        <v>119</v>
      </c>
      <c r="BM173" s="22" t="s">
        <v>288</v>
      </c>
    </row>
    <row r="174" spans="2:65" s="11" customFormat="1">
      <c r="B174" s="193"/>
      <c r="C174" s="194"/>
      <c r="D174" s="195" t="s">
        <v>121</v>
      </c>
      <c r="E174" s="196" t="s">
        <v>21</v>
      </c>
      <c r="F174" s="197" t="s">
        <v>289</v>
      </c>
      <c r="G174" s="194"/>
      <c r="H174" s="198">
        <v>12.968</v>
      </c>
      <c r="I174" s="199"/>
      <c r="J174" s="194"/>
      <c r="K174" s="194"/>
      <c r="L174" s="200"/>
      <c r="M174" s="201"/>
      <c r="N174" s="202"/>
      <c r="O174" s="202"/>
      <c r="P174" s="202"/>
      <c r="Q174" s="202"/>
      <c r="R174" s="202"/>
      <c r="S174" s="202"/>
      <c r="T174" s="203"/>
      <c r="AT174" s="204" t="s">
        <v>121</v>
      </c>
      <c r="AU174" s="204" t="s">
        <v>82</v>
      </c>
      <c r="AV174" s="11" t="s">
        <v>82</v>
      </c>
      <c r="AW174" s="11" t="s">
        <v>34</v>
      </c>
      <c r="AX174" s="11" t="s">
        <v>75</v>
      </c>
      <c r="AY174" s="204" t="s">
        <v>112</v>
      </c>
    </row>
    <row r="175" spans="2:65" s="10" customFormat="1" ht="29.85" customHeight="1">
      <c r="B175" s="164"/>
      <c r="C175" s="165"/>
      <c r="D175" s="166" t="s">
        <v>69</v>
      </c>
      <c r="E175" s="230" t="s">
        <v>290</v>
      </c>
      <c r="F175" s="230" t="s">
        <v>291</v>
      </c>
      <c r="G175" s="165"/>
      <c r="H175" s="165"/>
      <c r="I175" s="168"/>
      <c r="J175" s="231">
        <f>BK175</f>
        <v>0</v>
      </c>
      <c r="K175" s="165"/>
      <c r="L175" s="170"/>
      <c r="M175" s="171"/>
      <c r="N175" s="172"/>
      <c r="O175" s="172"/>
      <c r="P175" s="173">
        <v>0</v>
      </c>
      <c r="Q175" s="172"/>
      <c r="R175" s="173">
        <v>0</v>
      </c>
      <c r="S175" s="172"/>
      <c r="T175" s="174">
        <v>0</v>
      </c>
      <c r="AR175" s="175" t="s">
        <v>75</v>
      </c>
      <c r="AT175" s="176" t="s">
        <v>69</v>
      </c>
      <c r="AU175" s="176" t="s">
        <v>75</v>
      </c>
      <c r="AY175" s="175" t="s">
        <v>112</v>
      </c>
      <c r="BK175" s="177">
        <v>0</v>
      </c>
    </row>
    <row r="176" spans="2:65" s="10" customFormat="1" ht="24.95" customHeight="1">
      <c r="B176" s="164"/>
      <c r="C176" s="165"/>
      <c r="D176" s="178" t="s">
        <v>69</v>
      </c>
      <c r="E176" s="232" t="s">
        <v>292</v>
      </c>
      <c r="F176" s="232" t="s">
        <v>293</v>
      </c>
      <c r="G176" s="165"/>
      <c r="H176" s="165"/>
      <c r="I176" s="168"/>
      <c r="J176" s="233">
        <f>BK176</f>
        <v>0</v>
      </c>
      <c r="K176" s="165"/>
      <c r="L176" s="170"/>
      <c r="M176" s="171"/>
      <c r="N176" s="172"/>
      <c r="O176" s="172"/>
      <c r="P176" s="173">
        <f>SUM(P177:P196)</f>
        <v>0</v>
      </c>
      <c r="Q176" s="172"/>
      <c r="R176" s="173">
        <f>SUM(R177:R196)</f>
        <v>0.32340000000000002</v>
      </c>
      <c r="S176" s="172"/>
      <c r="T176" s="174">
        <f>SUM(T177:T196)</f>
        <v>0</v>
      </c>
      <c r="AR176" s="175" t="s">
        <v>82</v>
      </c>
      <c r="AT176" s="176" t="s">
        <v>69</v>
      </c>
      <c r="AU176" s="176" t="s">
        <v>70</v>
      </c>
      <c r="AY176" s="175" t="s">
        <v>112</v>
      </c>
      <c r="BK176" s="177">
        <f>SUM(BK177:BK196)</f>
        <v>0</v>
      </c>
    </row>
    <row r="177" spans="2:65" s="1" customFormat="1" ht="22.5" customHeight="1">
      <c r="B177" s="39"/>
      <c r="C177" s="220" t="s">
        <v>294</v>
      </c>
      <c r="D177" s="220" t="s">
        <v>159</v>
      </c>
      <c r="E177" s="221" t="s">
        <v>295</v>
      </c>
      <c r="F177" s="222" t="s">
        <v>75</v>
      </c>
      <c r="G177" s="223" t="s">
        <v>255</v>
      </c>
      <c r="H177" s="224">
        <v>1</v>
      </c>
      <c r="I177" s="225"/>
      <c r="J177" s="226">
        <f t="shared" ref="J177:J183" si="0">ROUND(I177*H177,2)</f>
        <v>0</v>
      </c>
      <c r="K177" s="222" t="s">
        <v>21</v>
      </c>
      <c r="L177" s="227"/>
      <c r="M177" s="228" t="s">
        <v>21</v>
      </c>
      <c r="N177" s="229" t="s">
        <v>41</v>
      </c>
      <c r="O177" s="40"/>
      <c r="P177" s="190">
        <f t="shared" ref="P177:P183" si="1">O177*H177</f>
        <v>0</v>
      </c>
      <c r="Q177" s="190">
        <v>0</v>
      </c>
      <c r="R177" s="190">
        <f t="shared" ref="R177:R183" si="2">Q177*H177</f>
        <v>0</v>
      </c>
      <c r="S177" s="190">
        <v>0</v>
      </c>
      <c r="T177" s="191">
        <f t="shared" ref="T177:T183" si="3">S177*H177</f>
        <v>0</v>
      </c>
      <c r="AR177" s="22" t="s">
        <v>215</v>
      </c>
      <c r="AT177" s="22" t="s">
        <v>159</v>
      </c>
      <c r="AU177" s="22" t="s">
        <v>75</v>
      </c>
      <c r="AY177" s="22" t="s">
        <v>112</v>
      </c>
      <c r="BE177" s="192">
        <f t="shared" ref="BE177:BE183" si="4">IF(N177="základní",J177,0)</f>
        <v>0</v>
      </c>
      <c r="BF177" s="192">
        <f t="shared" ref="BF177:BF183" si="5">IF(N177="snížená",J177,0)</f>
        <v>0</v>
      </c>
      <c r="BG177" s="192">
        <f t="shared" ref="BG177:BG183" si="6">IF(N177="zákl. přenesená",J177,0)</f>
        <v>0</v>
      </c>
      <c r="BH177" s="192">
        <f t="shared" ref="BH177:BH183" si="7">IF(N177="sníž. přenesená",J177,0)</f>
        <v>0</v>
      </c>
      <c r="BI177" s="192">
        <f t="shared" ref="BI177:BI183" si="8">IF(N177="nulová",J177,0)</f>
        <v>0</v>
      </c>
      <c r="BJ177" s="22" t="s">
        <v>75</v>
      </c>
      <c r="BK177" s="192">
        <f t="shared" ref="BK177:BK183" si="9">ROUND(I177*H177,2)</f>
        <v>0</v>
      </c>
      <c r="BL177" s="22" t="s">
        <v>226</v>
      </c>
      <c r="BM177" s="22" t="s">
        <v>296</v>
      </c>
    </row>
    <row r="178" spans="2:65" s="1" customFormat="1" ht="22.5" customHeight="1">
      <c r="B178" s="39"/>
      <c r="C178" s="220" t="s">
        <v>297</v>
      </c>
      <c r="D178" s="220" t="s">
        <v>159</v>
      </c>
      <c r="E178" s="221" t="s">
        <v>298</v>
      </c>
      <c r="F178" s="222" t="s">
        <v>82</v>
      </c>
      <c r="G178" s="223" t="s">
        <v>255</v>
      </c>
      <c r="H178" s="224">
        <v>1</v>
      </c>
      <c r="I178" s="225"/>
      <c r="J178" s="226">
        <f t="shared" si="0"/>
        <v>0</v>
      </c>
      <c r="K178" s="222" t="s">
        <v>21</v>
      </c>
      <c r="L178" s="227"/>
      <c r="M178" s="228" t="s">
        <v>21</v>
      </c>
      <c r="N178" s="229" t="s">
        <v>41</v>
      </c>
      <c r="O178" s="40"/>
      <c r="P178" s="190">
        <f t="shared" si="1"/>
        <v>0</v>
      </c>
      <c r="Q178" s="190">
        <v>0</v>
      </c>
      <c r="R178" s="190">
        <f t="shared" si="2"/>
        <v>0</v>
      </c>
      <c r="S178" s="190">
        <v>0</v>
      </c>
      <c r="T178" s="191">
        <f t="shared" si="3"/>
        <v>0</v>
      </c>
      <c r="AR178" s="22" t="s">
        <v>215</v>
      </c>
      <c r="AT178" s="22" t="s">
        <v>159</v>
      </c>
      <c r="AU178" s="22" t="s">
        <v>75</v>
      </c>
      <c r="AY178" s="22" t="s">
        <v>112</v>
      </c>
      <c r="BE178" s="192">
        <f t="shared" si="4"/>
        <v>0</v>
      </c>
      <c r="BF178" s="192">
        <f t="shared" si="5"/>
        <v>0</v>
      </c>
      <c r="BG178" s="192">
        <f t="shared" si="6"/>
        <v>0</v>
      </c>
      <c r="BH178" s="192">
        <f t="shared" si="7"/>
        <v>0</v>
      </c>
      <c r="BI178" s="192">
        <f t="shared" si="8"/>
        <v>0</v>
      </c>
      <c r="BJ178" s="22" t="s">
        <v>75</v>
      </c>
      <c r="BK178" s="192">
        <f t="shared" si="9"/>
        <v>0</v>
      </c>
      <c r="BL178" s="22" t="s">
        <v>226</v>
      </c>
      <c r="BM178" s="22" t="s">
        <v>299</v>
      </c>
    </row>
    <row r="179" spans="2:65" s="1" customFormat="1" ht="22.5" customHeight="1">
      <c r="B179" s="39"/>
      <c r="C179" s="220" t="s">
        <v>300</v>
      </c>
      <c r="D179" s="220" t="s">
        <v>159</v>
      </c>
      <c r="E179" s="221" t="s">
        <v>301</v>
      </c>
      <c r="F179" s="222" t="s">
        <v>129</v>
      </c>
      <c r="G179" s="223" t="s">
        <v>255</v>
      </c>
      <c r="H179" s="224">
        <v>1</v>
      </c>
      <c r="I179" s="225"/>
      <c r="J179" s="226">
        <f t="shared" si="0"/>
        <v>0</v>
      </c>
      <c r="K179" s="222" t="s">
        <v>21</v>
      </c>
      <c r="L179" s="227"/>
      <c r="M179" s="228" t="s">
        <v>21</v>
      </c>
      <c r="N179" s="229" t="s">
        <v>41</v>
      </c>
      <c r="O179" s="40"/>
      <c r="P179" s="190">
        <f t="shared" si="1"/>
        <v>0</v>
      </c>
      <c r="Q179" s="190">
        <v>0</v>
      </c>
      <c r="R179" s="190">
        <f t="shared" si="2"/>
        <v>0</v>
      </c>
      <c r="S179" s="190">
        <v>0</v>
      </c>
      <c r="T179" s="191">
        <f t="shared" si="3"/>
        <v>0</v>
      </c>
      <c r="AR179" s="22" t="s">
        <v>215</v>
      </c>
      <c r="AT179" s="22" t="s">
        <v>159</v>
      </c>
      <c r="AU179" s="22" t="s">
        <v>75</v>
      </c>
      <c r="AY179" s="22" t="s">
        <v>112</v>
      </c>
      <c r="BE179" s="192">
        <f t="shared" si="4"/>
        <v>0</v>
      </c>
      <c r="BF179" s="192">
        <f t="shared" si="5"/>
        <v>0</v>
      </c>
      <c r="BG179" s="192">
        <f t="shared" si="6"/>
        <v>0</v>
      </c>
      <c r="BH179" s="192">
        <f t="shared" si="7"/>
        <v>0</v>
      </c>
      <c r="BI179" s="192">
        <f t="shared" si="8"/>
        <v>0</v>
      </c>
      <c r="BJ179" s="22" t="s">
        <v>75</v>
      </c>
      <c r="BK179" s="192">
        <f t="shared" si="9"/>
        <v>0</v>
      </c>
      <c r="BL179" s="22" t="s">
        <v>226</v>
      </c>
      <c r="BM179" s="22" t="s">
        <v>302</v>
      </c>
    </row>
    <row r="180" spans="2:65" s="1" customFormat="1" ht="22.5" customHeight="1">
      <c r="B180" s="39"/>
      <c r="C180" s="220" t="s">
        <v>303</v>
      </c>
      <c r="D180" s="220" t="s">
        <v>159</v>
      </c>
      <c r="E180" s="221" t="s">
        <v>304</v>
      </c>
      <c r="F180" s="222" t="s">
        <v>119</v>
      </c>
      <c r="G180" s="223" t="s">
        <v>255</v>
      </c>
      <c r="H180" s="224">
        <v>1</v>
      </c>
      <c r="I180" s="225"/>
      <c r="J180" s="226">
        <f t="shared" si="0"/>
        <v>0</v>
      </c>
      <c r="K180" s="222" t="s">
        <v>21</v>
      </c>
      <c r="L180" s="227"/>
      <c r="M180" s="228" t="s">
        <v>21</v>
      </c>
      <c r="N180" s="229" t="s">
        <v>41</v>
      </c>
      <c r="O180" s="40"/>
      <c r="P180" s="190">
        <f t="shared" si="1"/>
        <v>0</v>
      </c>
      <c r="Q180" s="190">
        <v>0</v>
      </c>
      <c r="R180" s="190">
        <f t="shared" si="2"/>
        <v>0</v>
      </c>
      <c r="S180" s="190">
        <v>0</v>
      </c>
      <c r="T180" s="191">
        <f t="shared" si="3"/>
        <v>0</v>
      </c>
      <c r="AR180" s="22" t="s">
        <v>215</v>
      </c>
      <c r="AT180" s="22" t="s">
        <v>159</v>
      </c>
      <c r="AU180" s="22" t="s">
        <v>75</v>
      </c>
      <c r="AY180" s="22" t="s">
        <v>112</v>
      </c>
      <c r="BE180" s="192">
        <f t="shared" si="4"/>
        <v>0</v>
      </c>
      <c r="BF180" s="192">
        <f t="shared" si="5"/>
        <v>0</v>
      </c>
      <c r="BG180" s="192">
        <f t="shared" si="6"/>
        <v>0</v>
      </c>
      <c r="BH180" s="192">
        <f t="shared" si="7"/>
        <v>0</v>
      </c>
      <c r="BI180" s="192">
        <f t="shared" si="8"/>
        <v>0</v>
      </c>
      <c r="BJ180" s="22" t="s">
        <v>75</v>
      </c>
      <c r="BK180" s="192">
        <f t="shared" si="9"/>
        <v>0</v>
      </c>
      <c r="BL180" s="22" t="s">
        <v>226</v>
      </c>
      <c r="BM180" s="22" t="s">
        <v>305</v>
      </c>
    </row>
    <row r="181" spans="2:65" s="1" customFormat="1" ht="22.5" customHeight="1">
      <c r="B181" s="39"/>
      <c r="C181" s="220" t="s">
        <v>306</v>
      </c>
      <c r="D181" s="220" t="s">
        <v>159</v>
      </c>
      <c r="E181" s="221" t="s">
        <v>307</v>
      </c>
      <c r="F181" s="222" t="s">
        <v>136</v>
      </c>
      <c r="G181" s="223" t="s">
        <v>255</v>
      </c>
      <c r="H181" s="224">
        <v>1</v>
      </c>
      <c r="I181" s="225"/>
      <c r="J181" s="226">
        <f t="shared" si="0"/>
        <v>0</v>
      </c>
      <c r="K181" s="222" t="s">
        <v>21</v>
      </c>
      <c r="L181" s="227"/>
      <c r="M181" s="228" t="s">
        <v>21</v>
      </c>
      <c r="N181" s="229" t="s">
        <v>41</v>
      </c>
      <c r="O181" s="40"/>
      <c r="P181" s="190">
        <f t="shared" si="1"/>
        <v>0</v>
      </c>
      <c r="Q181" s="190">
        <v>0</v>
      </c>
      <c r="R181" s="190">
        <f t="shared" si="2"/>
        <v>0</v>
      </c>
      <c r="S181" s="190">
        <v>0</v>
      </c>
      <c r="T181" s="191">
        <f t="shared" si="3"/>
        <v>0</v>
      </c>
      <c r="AR181" s="22" t="s">
        <v>215</v>
      </c>
      <c r="AT181" s="22" t="s">
        <v>159</v>
      </c>
      <c r="AU181" s="22" t="s">
        <v>75</v>
      </c>
      <c r="AY181" s="22" t="s">
        <v>112</v>
      </c>
      <c r="BE181" s="192">
        <f t="shared" si="4"/>
        <v>0</v>
      </c>
      <c r="BF181" s="192">
        <f t="shared" si="5"/>
        <v>0</v>
      </c>
      <c r="BG181" s="192">
        <f t="shared" si="6"/>
        <v>0</v>
      </c>
      <c r="BH181" s="192">
        <f t="shared" si="7"/>
        <v>0</v>
      </c>
      <c r="BI181" s="192">
        <f t="shared" si="8"/>
        <v>0</v>
      </c>
      <c r="BJ181" s="22" t="s">
        <v>75</v>
      </c>
      <c r="BK181" s="192">
        <f t="shared" si="9"/>
        <v>0</v>
      </c>
      <c r="BL181" s="22" t="s">
        <v>226</v>
      </c>
      <c r="BM181" s="22" t="s">
        <v>308</v>
      </c>
    </row>
    <row r="182" spans="2:65" s="1" customFormat="1" ht="22.5" customHeight="1">
      <c r="B182" s="39"/>
      <c r="C182" s="220" t="s">
        <v>309</v>
      </c>
      <c r="D182" s="220" t="s">
        <v>159</v>
      </c>
      <c r="E182" s="221" t="s">
        <v>310</v>
      </c>
      <c r="F182" s="222" t="s">
        <v>142</v>
      </c>
      <c r="G182" s="223" t="s">
        <v>255</v>
      </c>
      <c r="H182" s="224">
        <v>1</v>
      </c>
      <c r="I182" s="225"/>
      <c r="J182" s="226">
        <f t="shared" si="0"/>
        <v>0</v>
      </c>
      <c r="K182" s="222" t="s">
        <v>21</v>
      </c>
      <c r="L182" s="227"/>
      <c r="M182" s="228" t="s">
        <v>21</v>
      </c>
      <c r="N182" s="229" t="s">
        <v>41</v>
      </c>
      <c r="O182" s="40"/>
      <c r="P182" s="190">
        <f t="shared" si="1"/>
        <v>0</v>
      </c>
      <c r="Q182" s="190">
        <v>0</v>
      </c>
      <c r="R182" s="190">
        <f t="shared" si="2"/>
        <v>0</v>
      </c>
      <c r="S182" s="190">
        <v>0</v>
      </c>
      <c r="T182" s="191">
        <f t="shared" si="3"/>
        <v>0</v>
      </c>
      <c r="AR182" s="22" t="s">
        <v>215</v>
      </c>
      <c r="AT182" s="22" t="s">
        <v>159</v>
      </c>
      <c r="AU182" s="22" t="s">
        <v>75</v>
      </c>
      <c r="AY182" s="22" t="s">
        <v>112</v>
      </c>
      <c r="BE182" s="192">
        <f t="shared" si="4"/>
        <v>0</v>
      </c>
      <c r="BF182" s="192">
        <f t="shared" si="5"/>
        <v>0</v>
      </c>
      <c r="BG182" s="192">
        <f t="shared" si="6"/>
        <v>0</v>
      </c>
      <c r="BH182" s="192">
        <f t="shared" si="7"/>
        <v>0</v>
      </c>
      <c r="BI182" s="192">
        <f t="shared" si="8"/>
        <v>0</v>
      </c>
      <c r="BJ182" s="22" t="s">
        <v>75</v>
      </c>
      <c r="BK182" s="192">
        <f t="shared" si="9"/>
        <v>0</v>
      </c>
      <c r="BL182" s="22" t="s">
        <v>226</v>
      </c>
      <c r="BM182" s="22" t="s">
        <v>311</v>
      </c>
    </row>
    <row r="183" spans="2:65" s="1" customFormat="1" ht="22.5" customHeight="1">
      <c r="B183" s="39"/>
      <c r="C183" s="220" t="s">
        <v>312</v>
      </c>
      <c r="D183" s="220" t="s">
        <v>159</v>
      </c>
      <c r="E183" s="221" t="s">
        <v>313</v>
      </c>
      <c r="F183" s="222" t="s">
        <v>147</v>
      </c>
      <c r="G183" s="223" t="s">
        <v>255</v>
      </c>
      <c r="H183" s="224">
        <v>2</v>
      </c>
      <c r="I183" s="225"/>
      <c r="J183" s="226">
        <f t="shared" si="0"/>
        <v>0</v>
      </c>
      <c r="K183" s="222" t="s">
        <v>21</v>
      </c>
      <c r="L183" s="227"/>
      <c r="M183" s="228" t="s">
        <v>21</v>
      </c>
      <c r="N183" s="229" t="s">
        <v>41</v>
      </c>
      <c r="O183" s="40"/>
      <c r="P183" s="190">
        <f t="shared" si="1"/>
        <v>0</v>
      </c>
      <c r="Q183" s="190">
        <v>0</v>
      </c>
      <c r="R183" s="190">
        <f t="shared" si="2"/>
        <v>0</v>
      </c>
      <c r="S183" s="190">
        <v>0</v>
      </c>
      <c r="T183" s="191">
        <f t="shared" si="3"/>
        <v>0</v>
      </c>
      <c r="AR183" s="22" t="s">
        <v>215</v>
      </c>
      <c r="AT183" s="22" t="s">
        <v>159</v>
      </c>
      <c r="AU183" s="22" t="s">
        <v>75</v>
      </c>
      <c r="AY183" s="22" t="s">
        <v>112</v>
      </c>
      <c r="BE183" s="192">
        <f t="shared" si="4"/>
        <v>0</v>
      </c>
      <c r="BF183" s="192">
        <f t="shared" si="5"/>
        <v>0</v>
      </c>
      <c r="BG183" s="192">
        <f t="shared" si="6"/>
        <v>0</v>
      </c>
      <c r="BH183" s="192">
        <f t="shared" si="7"/>
        <v>0</v>
      </c>
      <c r="BI183" s="192">
        <f t="shared" si="8"/>
        <v>0</v>
      </c>
      <c r="BJ183" s="22" t="s">
        <v>75</v>
      </c>
      <c r="BK183" s="192">
        <f t="shared" si="9"/>
        <v>0</v>
      </c>
      <c r="BL183" s="22" t="s">
        <v>226</v>
      </c>
      <c r="BM183" s="22" t="s">
        <v>314</v>
      </c>
    </row>
    <row r="184" spans="2:65" s="11" customFormat="1">
      <c r="B184" s="193"/>
      <c r="C184" s="194"/>
      <c r="D184" s="207" t="s">
        <v>121</v>
      </c>
      <c r="E184" s="217" t="s">
        <v>21</v>
      </c>
      <c r="F184" s="218" t="s">
        <v>82</v>
      </c>
      <c r="G184" s="194"/>
      <c r="H184" s="219">
        <v>2</v>
      </c>
      <c r="I184" s="199"/>
      <c r="J184" s="194"/>
      <c r="K184" s="194"/>
      <c r="L184" s="200"/>
      <c r="M184" s="201"/>
      <c r="N184" s="202"/>
      <c r="O184" s="202"/>
      <c r="P184" s="202"/>
      <c r="Q184" s="202"/>
      <c r="R184" s="202"/>
      <c r="S184" s="202"/>
      <c r="T184" s="203"/>
      <c r="AT184" s="204" t="s">
        <v>121</v>
      </c>
      <c r="AU184" s="204" t="s">
        <v>75</v>
      </c>
      <c r="AV184" s="11" t="s">
        <v>82</v>
      </c>
      <c r="AW184" s="11" t="s">
        <v>34</v>
      </c>
      <c r="AX184" s="11" t="s">
        <v>75</v>
      </c>
      <c r="AY184" s="204" t="s">
        <v>112</v>
      </c>
    </row>
    <row r="185" spans="2:65" s="1" customFormat="1" ht="22.5" customHeight="1">
      <c r="B185" s="39"/>
      <c r="C185" s="220" t="s">
        <v>315</v>
      </c>
      <c r="D185" s="220" t="s">
        <v>159</v>
      </c>
      <c r="E185" s="221" t="s">
        <v>316</v>
      </c>
      <c r="F185" s="222" t="s">
        <v>153</v>
      </c>
      <c r="G185" s="223" t="s">
        <v>255</v>
      </c>
      <c r="H185" s="224">
        <v>1</v>
      </c>
      <c r="I185" s="225"/>
      <c r="J185" s="226">
        <f>ROUND(I185*H185,2)</f>
        <v>0</v>
      </c>
      <c r="K185" s="222" t="s">
        <v>21</v>
      </c>
      <c r="L185" s="227"/>
      <c r="M185" s="228" t="s">
        <v>21</v>
      </c>
      <c r="N185" s="229" t="s">
        <v>41</v>
      </c>
      <c r="O185" s="40"/>
      <c r="P185" s="190">
        <f>O185*H185</f>
        <v>0</v>
      </c>
      <c r="Q185" s="190">
        <v>0</v>
      </c>
      <c r="R185" s="190">
        <f>Q185*H185</f>
        <v>0</v>
      </c>
      <c r="S185" s="190">
        <v>0</v>
      </c>
      <c r="T185" s="191">
        <f>S185*H185</f>
        <v>0</v>
      </c>
      <c r="AR185" s="22" t="s">
        <v>215</v>
      </c>
      <c r="AT185" s="22" t="s">
        <v>159</v>
      </c>
      <c r="AU185" s="22" t="s">
        <v>75</v>
      </c>
      <c r="AY185" s="22" t="s">
        <v>112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22" t="s">
        <v>75</v>
      </c>
      <c r="BK185" s="192">
        <f>ROUND(I185*H185,2)</f>
        <v>0</v>
      </c>
      <c r="BL185" s="22" t="s">
        <v>226</v>
      </c>
      <c r="BM185" s="22" t="s">
        <v>317</v>
      </c>
    </row>
    <row r="186" spans="2:65" s="11" customFormat="1">
      <c r="B186" s="193"/>
      <c r="C186" s="194"/>
      <c r="D186" s="207" t="s">
        <v>121</v>
      </c>
      <c r="E186" s="217" t="s">
        <v>21</v>
      </c>
      <c r="F186" s="218" t="s">
        <v>75</v>
      </c>
      <c r="G186" s="194"/>
      <c r="H186" s="219">
        <v>1</v>
      </c>
      <c r="I186" s="199"/>
      <c r="J186" s="194"/>
      <c r="K186" s="194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121</v>
      </c>
      <c r="AU186" s="204" t="s">
        <v>75</v>
      </c>
      <c r="AV186" s="11" t="s">
        <v>82</v>
      </c>
      <c r="AW186" s="11" t="s">
        <v>34</v>
      </c>
      <c r="AX186" s="11" t="s">
        <v>75</v>
      </c>
      <c r="AY186" s="204" t="s">
        <v>112</v>
      </c>
    </row>
    <row r="187" spans="2:65" s="1" customFormat="1" ht="22.5" customHeight="1">
      <c r="B187" s="39"/>
      <c r="C187" s="181" t="s">
        <v>318</v>
      </c>
      <c r="D187" s="181" t="s">
        <v>114</v>
      </c>
      <c r="E187" s="182" t="s">
        <v>319</v>
      </c>
      <c r="F187" s="183" t="s">
        <v>320</v>
      </c>
      <c r="G187" s="184" t="s">
        <v>195</v>
      </c>
      <c r="H187" s="185">
        <v>1</v>
      </c>
      <c r="I187" s="186"/>
      <c r="J187" s="187">
        <f>ROUND(I187*H187,2)</f>
        <v>0</v>
      </c>
      <c r="K187" s="183" t="s">
        <v>118</v>
      </c>
      <c r="L187" s="59"/>
      <c r="M187" s="188" t="s">
        <v>21</v>
      </c>
      <c r="N187" s="189" t="s">
        <v>41</v>
      </c>
      <c r="O187" s="40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AR187" s="22" t="s">
        <v>119</v>
      </c>
      <c r="AT187" s="22" t="s">
        <v>114</v>
      </c>
      <c r="AU187" s="22" t="s">
        <v>75</v>
      </c>
      <c r="AY187" s="22" t="s">
        <v>112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22" t="s">
        <v>75</v>
      </c>
      <c r="BK187" s="192">
        <f>ROUND(I187*H187,2)</f>
        <v>0</v>
      </c>
      <c r="BL187" s="22" t="s">
        <v>119</v>
      </c>
      <c r="BM187" s="22" t="s">
        <v>321</v>
      </c>
    </row>
    <row r="188" spans="2:65" s="11" customFormat="1">
      <c r="B188" s="193"/>
      <c r="C188" s="194"/>
      <c r="D188" s="207" t="s">
        <v>121</v>
      </c>
      <c r="E188" s="217" t="s">
        <v>21</v>
      </c>
      <c r="F188" s="218" t="s">
        <v>75</v>
      </c>
      <c r="G188" s="194"/>
      <c r="H188" s="219">
        <v>1</v>
      </c>
      <c r="I188" s="199"/>
      <c r="J188" s="194"/>
      <c r="K188" s="194"/>
      <c r="L188" s="200"/>
      <c r="M188" s="201"/>
      <c r="N188" s="202"/>
      <c r="O188" s="202"/>
      <c r="P188" s="202"/>
      <c r="Q188" s="202"/>
      <c r="R188" s="202"/>
      <c r="S188" s="202"/>
      <c r="T188" s="203"/>
      <c r="AT188" s="204" t="s">
        <v>121</v>
      </c>
      <c r="AU188" s="204" t="s">
        <v>75</v>
      </c>
      <c r="AV188" s="11" t="s">
        <v>82</v>
      </c>
      <c r="AW188" s="11" t="s">
        <v>34</v>
      </c>
      <c r="AX188" s="11" t="s">
        <v>75</v>
      </c>
      <c r="AY188" s="204" t="s">
        <v>112</v>
      </c>
    </row>
    <row r="189" spans="2:65" s="1" customFormat="1" ht="22.5" customHeight="1">
      <c r="B189" s="39"/>
      <c r="C189" s="181" t="s">
        <v>322</v>
      </c>
      <c r="D189" s="181" t="s">
        <v>114</v>
      </c>
      <c r="E189" s="182" t="s">
        <v>323</v>
      </c>
      <c r="F189" s="183" t="s">
        <v>324</v>
      </c>
      <c r="G189" s="184" t="s">
        <v>189</v>
      </c>
      <c r="H189" s="185">
        <v>24.2</v>
      </c>
      <c r="I189" s="186"/>
      <c r="J189" s="187">
        <f>ROUND(I189*H189,2)</f>
        <v>0</v>
      </c>
      <c r="K189" s="183" t="s">
        <v>118</v>
      </c>
      <c r="L189" s="59"/>
      <c r="M189" s="188" t="s">
        <v>21</v>
      </c>
      <c r="N189" s="189" t="s">
        <v>41</v>
      </c>
      <c r="O189" s="40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AR189" s="22" t="s">
        <v>119</v>
      </c>
      <c r="AT189" s="22" t="s">
        <v>114</v>
      </c>
      <c r="AU189" s="22" t="s">
        <v>75</v>
      </c>
      <c r="AY189" s="22" t="s">
        <v>112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22" t="s">
        <v>75</v>
      </c>
      <c r="BK189" s="192">
        <f>ROUND(I189*H189,2)</f>
        <v>0</v>
      </c>
      <c r="BL189" s="22" t="s">
        <v>119</v>
      </c>
      <c r="BM189" s="22" t="s">
        <v>325</v>
      </c>
    </row>
    <row r="190" spans="2:65" s="11" customFormat="1">
      <c r="B190" s="193"/>
      <c r="C190" s="194"/>
      <c r="D190" s="207" t="s">
        <v>121</v>
      </c>
      <c r="E190" s="217" t="s">
        <v>21</v>
      </c>
      <c r="F190" s="218" t="s">
        <v>326</v>
      </c>
      <c r="G190" s="194"/>
      <c r="H190" s="219">
        <v>24.2</v>
      </c>
      <c r="I190" s="199"/>
      <c r="J190" s="194"/>
      <c r="K190" s="194"/>
      <c r="L190" s="200"/>
      <c r="M190" s="201"/>
      <c r="N190" s="202"/>
      <c r="O190" s="202"/>
      <c r="P190" s="202"/>
      <c r="Q190" s="202"/>
      <c r="R190" s="202"/>
      <c r="S190" s="202"/>
      <c r="T190" s="203"/>
      <c r="AT190" s="204" t="s">
        <v>121</v>
      </c>
      <c r="AU190" s="204" t="s">
        <v>75</v>
      </c>
      <c r="AV190" s="11" t="s">
        <v>82</v>
      </c>
      <c r="AW190" s="11" t="s">
        <v>34</v>
      </c>
      <c r="AX190" s="11" t="s">
        <v>75</v>
      </c>
      <c r="AY190" s="204" t="s">
        <v>112</v>
      </c>
    </row>
    <row r="191" spans="2:65" s="1" customFormat="1" ht="22.5" customHeight="1">
      <c r="B191" s="39"/>
      <c r="C191" s="220" t="s">
        <v>327</v>
      </c>
      <c r="D191" s="220" t="s">
        <v>159</v>
      </c>
      <c r="E191" s="221" t="s">
        <v>328</v>
      </c>
      <c r="F191" s="222" t="s">
        <v>329</v>
      </c>
      <c r="G191" s="223" t="s">
        <v>117</v>
      </c>
      <c r="H191" s="224">
        <v>0.58799999999999997</v>
      </c>
      <c r="I191" s="225"/>
      <c r="J191" s="226">
        <f>ROUND(I191*H191,2)</f>
        <v>0</v>
      </c>
      <c r="K191" s="222" t="s">
        <v>118</v>
      </c>
      <c r="L191" s="227"/>
      <c r="M191" s="228" t="s">
        <v>21</v>
      </c>
      <c r="N191" s="229" t="s">
        <v>41</v>
      </c>
      <c r="O191" s="40"/>
      <c r="P191" s="190">
        <f>O191*H191</f>
        <v>0</v>
      </c>
      <c r="Q191" s="190">
        <v>0.55000000000000004</v>
      </c>
      <c r="R191" s="190">
        <f>Q191*H191</f>
        <v>0.32340000000000002</v>
      </c>
      <c r="S191" s="190">
        <v>0</v>
      </c>
      <c r="T191" s="191">
        <f>S191*H191</f>
        <v>0</v>
      </c>
      <c r="AR191" s="22" t="s">
        <v>153</v>
      </c>
      <c r="AT191" s="22" t="s">
        <v>159</v>
      </c>
      <c r="AU191" s="22" t="s">
        <v>75</v>
      </c>
      <c r="AY191" s="22" t="s">
        <v>112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22" t="s">
        <v>75</v>
      </c>
      <c r="BK191" s="192">
        <f>ROUND(I191*H191,2)</f>
        <v>0</v>
      </c>
      <c r="BL191" s="22" t="s">
        <v>119</v>
      </c>
      <c r="BM191" s="22" t="s">
        <v>330</v>
      </c>
    </row>
    <row r="192" spans="2:65" s="11" customFormat="1">
      <c r="B192" s="193"/>
      <c r="C192" s="194"/>
      <c r="D192" s="195" t="s">
        <v>121</v>
      </c>
      <c r="E192" s="196" t="s">
        <v>21</v>
      </c>
      <c r="F192" s="197" t="s">
        <v>331</v>
      </c>
      <c r="G192" s="194"/>
      <c r="H192" s="198">
        <v>2.1999999999999999E-2</v>
      </c>
      <c r="I192" s="199"/>
      <c r="J192" s="194"/>
      <c r="K192" s="194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121</v>
      </c>
      <c r="AU192" s="204" t="s">
        <v>75</v>
      </c>
      <c r="AV192" s="11" t="s">
        <v>82</v>
      </c>
      <c r="AW192" s="11" t="s">
        <v>34</v>
      </c>
      <c r="AX192" s="11" t="s">
        <v>70</v>
      </c>
      <c r="AY192" s="204" t="s">
        <v>112</v>
      </c>
    </row>
    <row r="193" spans="2:51" s="11" customFormat="1">
      <c r="B193" s="193"/>
      <c r="C193" s="194"/>
      <c r="D193" s="195" t="s">
        <v>121</v>
      </c>
      <c r="E193" s="196" t="s">
        <v>21</v>
      </c>
      <c r="F193" s="197" t="s">
        <v>332</v>
      </c>
      <c r="G193" s="194"/>
      <c r="H193" s="198">
        <v>6.2E-2</v>
      </c>
      <c r="I193" s="199"/>
      <c r="J193" s="194"/>
      <c r="K193" s="194"/>
      <c r="L193" s="200"/>
      <c r="M193" s="201"/>
      <c r="N193" s="202"/>
      <c r="O193" s="202"/>
      <c r="P193" s="202"/>
      <c r="Q193" s="202"/>
      <c r="R193" s="202"/>
      <c r="S193" s="202"/>
      <c r="T193" s="203"/>
      <c r="AT193" s="204" t="s">
        <v>121</v>
      </c>
      <c r="AU193" s="204" t="s">
        <v>75</v>
      </c>
      <c r="AV193" s="11" t="s">
        <v>82</v>
      </c>
      <c r="AW193" s="11" t="s">
        <v>34</v>
      </c>
      <c r="AX193" s="11" t="s">
        <v>70</v>
      </c>
      <c r="AY193" s="204" t="s">
        <v>112</v>
      </c>
    </row>
    <row r="194" spans="2:51" s="11" customFormat="1">
      <c r="B194" s="193"/>
      <c r="C194" s="194"/>
      <c r="D194" s="195" t="s">
        <v>121</v>
      </c>
      <c r="E194" s="196" t="s">
        <v>21</v>
      </c>
      <c r="F194" s="197" t="s">
        <v>333</v>
      </c>
      <c r="G194" s="194"/>
      <c r="H194" s="198">
        <v>0.20599999999999999</v>
      </c>
      <c r="I194" s="199"/>
      <c r="J194" s="194"/>
      <c r="K194" s="194"/>
      <c r="L194" s="200"/>
      <c r="M194" s="201"/>
      <c r="N194" s="202"/>
      <c r="O194" s="202"/>
      <c r="P194" s="202"/>
      <c r="Q194" s="202"/>
      <c r="R194" s="202"/>
      <c r="S194" s="202"/>
      <c r="T194" s="203"/>
      <c r="AT194" s="204" t="s">
        <v>121</v>
      </c>
      <c r="AU194" s="204" t="s">
        <v>75</v>
      </c>
      <c r="AV194" s="11" t="s">
        <v>82</v>
      </c>
      <c r="AW194" s="11" t="s">
        <v>34</v>
      </c>
      <c r="AX194" s="11" t="s">
        <v>70</v>
      </c>
      <c r="AY194" s="204" t="s">
        <v>112</v>
      </c>
    </row>
    <row r="195" spans="2:51" s="11" customFormat="1">
      <c r="B195" s="193"/>
      <c r="C195" s="194"/>
      <c r="D195" s="195" t="s">
        <v>121</v>
      </c>
      <c r="E195" s="196" t="s">
        <v>21</v>
      </c>
      <c r="F195" s="197" t="s">
        <v>334</v>
      </c>
      <c r="G195" s="194"/>
      <c r="H195" s="198">
        <v>0.29799999999999999</v>
      </c>
      <c r="I195" s="199"/>
      <c r="J195" s="194"/>
      <c r="K195" s="194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121</v>
      </c>
      <c r="AU195" s="204" t="s">
        <v>75</v>
      </c>
      <c r="AV195" s="11" t="s">
        <v>82</v>
      </c>
      <c r="AW195" s="11" t="s">
        <v>34</v>
      </c>
      <c r="AX195" s="11" t="s">
        <v>70</v>
      </c>
      <c r="AY195" s="204" t="s">
        <v>112</v>
      </c>
    </row>
    <row r="196" spans="2:51" s="12" customFormat="1">
      <c r="B196" s="205"/>
      <c r="C196" s="206"/>
      <c r="D196" s="195" t="s">
        <v>121</v>
      </c>
      <c r="E196" s="234" t="s">
        <v>21</v>
      </c>
      <c r="F196" s="235" t="s">
        <v>124</v>
      </c>
      <c r="G196" s="206"/>
      <c r="H196" s="236">
        <v>0.58799999999999997</v>
      </c>
      <c r="I196" s="211"/>
      <c r="J196" s="206"/>
      <c r="K196" s="206"/>
      <c r="L196" s="212"/>
      <c r="M196" s="237"/>
      <c r="N196" s="238"/>
      <c r="O196" s="238"/>
      <c r="P196" s="238"/>
      <c r="Q196" s="238"/>
      <c r="R196" s="238"/>
      <c r="S196" s="238"/>
      <c r="T196" s="239"/>
      <c r="AT196" s="216" t="s">
        <v>121</v>
      </c>
      <c r="AU196" s="216" t="s">
        <v>75</v>
      </c>
      <c r="AV196" s="12" t="s">
        <v>119</v>
      </c>
      <c r="AW196" s="12" t="s">
        <v>34</v>
      </c>
      <c r="AX196" s="12" t="s">
        <v>75</v>
      </c>
      <c r="AY196" s="216" t="s">
        <v>112</v>
      </c>
    </row>
    <row r="197" spans="2:51" s="1" customFormat="1" ht="6.95" customHeight="1">
      <c r="B197" s="54"/>
      <c r="C197" s="55"/>
      <c r="D197" s="55"/>
      <c r="E197" s="55"/>
      <c r="F197" s="55"/>
      <c r="G197" s="55"/>
      <c r="H197" s="55"/>
      <c r="I197" s="128"/>
      <c r="J197" s="55"/>
      <c r="K197" s="55"/>
      <c r="L197" s="59"/>
    </row>
  </sheetData>
  <sheetProtection password="CC35" sheet="1" objects="1" scenarios="1" formatCells="0" formatColumns="0" formatRows="0" sort="0" autoFilter="0"/>
  <autoFilter ref="C76:K196"/>
  <mergeCells count="6">
    <mergeCell ref="E69:H69"/>
    <mergeCell ref="G1:H1"/>
    <mergeCell ref="L2:V2"/>
    <mergeCell ref="E7:H7"/>
    <mergeCell ref="E22:H22"/>
    <mergeCell ref="E43:H43"/>
  </mergeCells>
  <phoneticPr fontId="45" type="noConversion"/>
  <hyperlinks>
    <hyperlink ref="F1:G1" location="C2" display="1) Krycí list soupisu"/>
    <hyperlink ref="G1:H1" location="C50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0" customWidth="1"/>
    <col min="2" max="2" width="1.6640625" style="240" customWidth="1"/>
    <col min="3" max="4" width="5" style="240" customWidth="1"/>
    <col min="5" max="5" width="11.6640625" style="240" customWidth="1"/>
    <col min="6" max="6" width="9.1640625" style="240" customWidth="1"/>
    <col min="7" max="7" width="5" style="240" customWidth="1"/>
    <col min="8" max="8" width="77.83203125" style="240" customWidth="1"/>
    <col min="9" max="10" width="20" style="240" customWidth="1"/>
    <col min="11" max="11" width="1.6640625" style="240" customWidth="1"/>
  </cols>
  <sheetData>
    <row r="1" spans="2:11" ht="37.5" customHeight="1"/>
    <row r="2" spans="2:1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pans="2:11" s="13" customFormat="1" ht="45" customHeight="1">
      <c r="B3" s="244"/>
      <c r="C3" s="365" t="s">
        <v>335</v>
      </c>
      <c r="D3" s="365"/>
      <c r="E3" s="365"/>
      <c r="F3" s="365"/>
      <c r="G3" s="365"/>
      <c r="H3" s="365"/>
      <c r="I3" s="365"/>
      <c r="J3" s="365"/>
      <c r="K3" s="245"/>
    </row>
    <row r="4" spans="2:11" ht="25.5" customHeight="1">
      <c r="B4" s="246"/>
      <c r="C4" s="367" t="s">
        <v>336</v>
      </c>
      <c r="D4" s="367"/>
      <c r="E4" s="367"/>
      <c r="F4" s="367"/>
      <c r="G4" s="367"/>
      <c r="H4" s="367"/>
      <c r="I4" s="367"/>
      <c r="J4" s="367"/>
      <c r="K4" s="247"/>
    </row>
    <row r="5" spans="2:11" ht="5.25" customHeight="1">
      <c r="B5" s="246"/>
      <c r="C5" s="248"/>
      <c r="D5" s="248"/>
      <c r="E5" s="248"/>
      <c r="F5" s="248"/>
      <c r="G5" s="248"/>
      <c r="H5" s="248"/>
      <c r="I5" s="248"/>
      <c r="J5" s="248"/>
      <c r="K5" s="247"/>
    </row>
    <row r="6" spans="2:11" ht="15" customHeight="1">
      <c r="B6" s="246"/>
      <c r="C6" s="362" t="s">
        <v>337</v>
      </c>
      <c r="D6" s="362"/>
      <c r="E6" s="362"/>
      <c r="F6" s="362"/>
      <c r="G6" s="362"/>
      <c r="H6" s="362"/>
      <c r="I6" s="362"/>
      <c r="J6" s="362"/>
      <c r="K6" s="247"/>
    </row>
    <row r="7" spans="2:11" ht="15" customHeight="1">
      <c r="B7" s="250"/>
      <c r="C7" s="362" t="s">
        <v>338</v>
      </c>
      <c r="D7" s="362"/>
      <c r="E7" s="362"/>
      <c r="F7" s="362"/>
      <c r="G7" s="362"/>
      <c r="H7" s="362"/>
      <c r="I7" s="362"/>
      <c r="J7" s="362"/>
      <c r="K7" s="247"/>
    </row>
    <row r="8" spans="2:1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pans="2:11" ht="15" customHeight="1">
      <c r="B9" s="250"/>
      <c r="C9" s="362" t="s">
        <v>339</v>
      </c>
      <c r="D9" s="362"/>
      <c r="E9" s="362"/>
      <c r="F9" s="362"/>
      <c r="G9" s="362"/>
      <c r="H9" s="362"/>
      <c r="I9" s="362"/>
      <c r="J9" s="362"/>
      <c r="K9" s="247"/>
    </row>
    <row r="10" spans="2:11" ht="15" customHeight="1">
      <c r="B10" s="250"/>
      <c r="C10" s="249"/>
      <c r="D10" s="362" t="s">
        <v>340</v>
      </c>
      <c r="E10" s="362"/>
      <c r="F10" s="362"/>
      <c r="G10" s="362"/>
      <c r="H10" s="362"/>
      <c r="I10" s="362"/>
      <c r="J10" s="362"/>
      <c r="K10" s="247"/>
    </row>
    <row r="11" spans="2:11" ht="15" customHeight="1">
      <c r="B11" s="250"/>
      <c r="C11" s="251"/>
      <c r="D11" s="362" t="s">
        <v>341</v>
      </c>
      <c r="E11" s="362"/>
      <c r="F11" s="362"/>
      <c r="G11" s="362"/>
      <c r="H11" s="362"/>
      <c r="I11" s="362"/>
      <c r="J11" s="362"/>
      <c r="K11" s="247"/>
    </row>
    <row r="12" spans="2:11" ht="12.75" customHeight="1">
      <c r="B12" s="250"/>
      <c r="C12" s="251"/>
      <c r="D12" s="251"/>
      <c r="E12" s="251"/>
      <c r="F12" s="251"/>
      <c r="G12" s="251"/>
      <c r="H12" s="251"/>
      <c r="I12" s="251"/>
      <c r="J12" s="251"/>
      <c r="K12" s="247"/>
    </row>
    <row r="13" spans="2:11" ht="15" customHeight="1">
      <c r="B13" s="250"/>
      <c r="C13" s="251"/>
      <c r="D13" s="362" t="s">
        <v>342</v>
      </c>
      <c r="E13" s="362"/>
      <c r="F13" s="362"/>
      <c r="G13" s="362"/>
      <c r="H13" s="362"/>
      <c r="I13" s="362"/>
      <c r="J13" s="362"/>
      <c r="K13" s="247"/>
    </row>
    <row r="14" spans="2:11" ht="15" customHeight="1">
      <c r="B14" s="250"/>
      <c r="C14" s="251"/>
      <c r="D14" s="362" t="s">
        <v>343</v>
      </c>
      <c r="E14" s="362"/>
      <c r="F14" s="362"/>
      <c r="G14" s="362"/>
      <c r="H14" s="362"/>
      <c r="I14" s="362"/>
      <c r="J14" s="362"/>
      <c r="K14" s="247"/>
    </row>
    <row r="15" spans="2:11" ht="15" customHeight="1">
      <c r="B15" s="250"/>
      <c r="C15" s="251"/>
      <c r="D15" s="362" t="s">
        <v>344</v>
      </c>
      <c r="E15" s="362"/>
      <c r="F15" s="362"/>
      <c r="G15" s="362"/>
      <c r="H15" s="362"/>
      <c r="I15" s="362"/>
      <c r="J15" s="362"/>
      <c r="K15" s="247"/>
    </row>
    <row r="16" spans="2:11" ht="15" customHeight="1">
      <c r="B16" s="250"/>
      <c r="C16" s="251"/>
      <c r="D16" s="251"/>
      <c r="E16" s="252" t="s">
        <v>74</v>
      </c>
      <c r="F16" s="362" t="s">
        <v>345</v>
      </c>
      <c r="G16" s="362"/>
      <c r="H16" s="362"/>
      <c r="I16" s="362"/>
      <c r="J16" s="362"/>
      <c r="K16" s="247"/>
    </row>
    <row r="17" spans="2:11" ht="15" customHeight="1">
      <c r="B17" s="250"/>
      <c r="C17" s="251"/>
      <c r="D17" s="251"/>
      <c r="E17" s="252" t="s">
        <v>346</v>
      </c>
      <c r="F17" s="362" t="s">
        <v>347</v>
      </c>
      <c r="G17" s="362"/>
      <c r="H17" s="362"/>
      <c r="I17" s="362"/>
      <c r="J17" s="362"/>
      <c r="K17" s="247"/>
    </row>
    <row r="18" spans="2:11" ht="15" customHeight="1">
      <c r="B18" s="250"/>
      <c r="C18" s="251"/>
      <c r="D18" s="251"/>
      <c r="E18" s="252" t="s">
        <v>348</v>
      </c>
      <c r="F18" s="362" t="s">
        <v>349</v>
      </c>
      <c r="G18" s="362"/>
      <c r="H18" s="362"/>
      <c r="I18" s="362"/>
      <c r="J18" s="362"/>
      <c r="K18" s="247"/>
    </row>
    <row r="19" spans="2:11" ht="15" customHeight="1">
      <c r="B19" s="250"/>
      <c r="C19" s="251"/>
      <c r="D19" s="251"/>
      <c r="E19" s="252" t="s">
        <v>350</v>
      </c>
      <c r="F19" s="362" t="s">
        <v>351</v>
      </c>
      <c r="G19" s="362"/>
      <c r="H19" s="362"/>
      <c r="I19" s="362"/>
      <c r="J19" s="362"/>
      <c r="K19" s="247"/>
    </row>
    <row r="20" spans="2:11" ht="15" customHeight="1">
      <c r="B20" s="250"/>
      <c r="C20" s="251"/>
      <c r="D20" s="251"/>
      <c r="E20" s="252" t="s">
        <v>352</v>
      </c>
      <c r="F20" s="362" t="s">
        <v>353</v>
      </c>
      <c r="G20" s="362"/>
      <c r="H20" s="362"/>
      <c r="I20" s="362"/>
      <c r="J20" s="362"/>
      <c r="K20" s="247"/>
    </row>
    <row r="21" spans="2:11" ht="15" customHeight="1">
      <c r="B21" s="250"/>
      <c r="C21" s="251"/>
      <c r="D21" s="251"/>
      <c r="E21" s="252" t="s">
        <v>354</v>
      </c>
      <c r="F21" s="362" t="s">
        <v>355</v>
      </c>
      <c r="G21" s="362"/>
      <c r="H21" s="362"/>
      <c r="I21" s="362"/>
      <c r="J21" s="362"/>
      <c r="K21" s="247"/>
    </row>
    <row r="22" spans="2:11" ht="12.75" customHeight="1">
      <c r="B22" s="250"/>
      <c r="C22" s="251"/>
      <c r="D22" s="251"/>
      <c r="E22" s="251"/>
      <c r="F22" s="251"/>
      <c r="G22" s="251"/>
      <c r="H22" s="251"/>
      <c r="I22" s="251"/>
      <c r="J22" s="251"/>
      <c r="K22" s="247"/>
    </row>
    <row r="23" spans="2:11" ht="15" customHeight="1">
      <c r="B23" s="250"/>
      <c r="C23" s="362" t="s">
        <v>356</v>
      </c>
      <c r="D23" s="362"/>
      <c r="E23" s="362"/>
      <c r="F23" s="362"/>
      <c r="G23" s="362"/>
      <c r="H23" s="362"/>
      <c r="I23" s="362"/>
      <c r="J23" s="362"/>
      <c r="K23" s="247"/>
    </row>
    <row r="24" spans="2:11" ht="15" customHeight="1">
      <c r="B24" s="250"/>
      <c r="C24" s="362" t="s">
        <v>357</v>
      </c>
      <c r="D24" s="362"/>
      <c r="E24" s="362"/>
      <c r="F24" s="362"/>
      <c r="G24" s="362"/>
      <c r="H24" s="362"/>
      <c r="I24" s="362"/>
      <c r="J24" s="362"/>
      <c r="K24" s="247"/>
    </row>
    <row r="25" spans="2:11" ht="15" customHeight="1">
      <c r="B25" s="250"/>
      <c r="C25" s="249"/>
      <c r="D25" s="362" t="s">
        <v>358</v>
      </c>
      <c r="E25" s="362"/>
      <c r="F25" s="362"/>
      <c r="G25" s="362"/>
      <c r="H25" s="362"/>
      <c r="I25" s="362"/>
      <c r="J25" s="362"/>
      <c r="K25" s="247"/>
    </row>
    <row r="26" spans="2:11" ht="15" customHeight="1">
      <c r="B26" s="250"/>
      <c r="C26" s="251"/>
      <c r="D26" s="362" t="s">
        <v>359</v>
      </c>
      <c r="E26" s="362"/>
      <c r="F26" s="362"/>
      <c r="G26" s="362"/>
      <c r="H26" s="362"/>
      <c r="I26" s="362"/>
      <c r="J26" s="362"/>
      <c r="K26" s="247"/>
    </row>
    <row r="27" spans="2:11" ht="12.75" customHeight="1">
      <c r="B27" s="250"/>
      <c r="C27" s="251"/>
      <c r="D27" s="251"/>
      <c r="E27" s="251"/>
      <c r="F27" s="251"/>
      <c r="G27" s="251"/>
      <c r="H27" s="251"/>
      <c r="I27" s="251"/>
      <c r="J27" s="251"/>
      <c r="K27" s="247"/>
    </row>
    <row r="28" spans="2:11" ht="15" customHeight="1">
      <c r="B28" s="250"/>
      <c r="C28" s="251"/>
      <c r="D28" s="362" t="s">
        <v>360</v>
      </c>
      <c r="E28" s="362"/>
      <c r="F28" s="362"/>
      <c r="G28" s="362"/>
      <c r="H28" s="362"/>
      <c r="I28" s="362"/>
      <c r="J28" s="362"/>
      <c r="K28" s="247"/>
    </row>
    <row r="29" spans="2:11" ht="15" customHeight="1">
      <c r="B29" s="250"/>
      <c r="C29" s="251"/>
      <c r="D29" s="362" t="s">
        <v>361</v>
      </c>
      <c r="E29" s="362"/>
      <c r="F29" s="362"/>
      <c r="G29" s="362"/>
      <c r="H29" s="362"/>
      <c r="I29" s="362"/>
      <c r="J29" s="362"/>
      <c r="K29" s="247"/>
    </row>
    <row r="30" spans="2:11" ht="12.75" customHeight="1">
      <c r="B30" s="250"/>
      <c r="C30" s="251"/>
      <c r="D30" s="251"/>
      <c r="E30" s="251"/>
      <c r="F30" s="251"/>
      <c r="G30" s="251"/>
      <c r="H30" s="251"/>
      <c r="I30" s="251"/>
      <c r="J30" s="251"/>
      <c r="K30" s="247"/>
    </row>
    <row r="31" spans="2:11" ht="15" customHeight="1">
      <c r="B31" s="250"/>
      <c r="C31" s="251"/>
      <c r="D31" s="362" t="s">
        <v>362</v>
      </c>
      <c r="E31" s="362"/>
      <c r="F31" s="362"/>
      <c r="G31" s="362"/>
      <c r="H31" s="362"/>
      <c r="I31" s="362"/>
      <c r="J31" s="362"/>
      <c r="K31" s="247"/>
    </row>
    <row r="32" spans="2:11" ht="15" customHeight="1">
      <c r="B32" s="250"/>
      <c r="C32" s="251"/>
      <c r="D32" s="362" t="s">
        <v>363</v>
      </c>
      <c r="E32" s="362"/>
      <c r="F32" s="362"/>
      <c r="G32" s="362"/>
      <c r="H32" s="362"/>
      <c r="I32" s="362"/>
      <c r="J32" s="362"/>
      <c r="K32" s="247"/>
    </row>
    <row r="33" spans="2:11" ht="15" customHeight="1">
      <c r="B33" s="250"/>
      <c r="C33" s="251"/>
      <c r="D33" s="362" t="s">
        <v>364</v>
      </c>
      <c r="E33" s="362"/>
      <c r="F33" s="362"/>
      <c r="G33" s="362"/>
      <c r="H33" s="362"/>
      <c r="I33" s="362"/>
      <c r="J33" s="362"/>
      <c r="K33" s="247"/>
    </row>
    <row r="34" spans="2:11" ht="15" customHeight="1">
      <c r="B34" s="250"/>
      <c r="C34" s="251"/>
      <c r="D34" s="249"/>
      <c r="E34" s="253" t="s">
        <v>97</v>
      </c>
      <c r="F34" s="249"/>
      <c r="G34" s="362" t="s">
        <v>365</v>
      </c>
      <c r="H34" s="362"/>
      <c r="I34" s="362"/>
      <c r="J34" s="362"/>
      <c r="K34" s="247"/>
    </row>
    <row r="35" spans="2:11" ht="30.75" customHeight="1">
      <c r="B35" s="250"/>
      <c r="C35" s="251"/>
      <c r="D35" s="249"/>
      <c r="E35" s="253" t="s">
        <v>366</v>
      </c>
      <c r="F35" s="249"/>
      <c r="G35" s="362" t="s">
        <v>367</v>
      </c>
      <c r="H35" s="362"/>
      <c r="I35" s="362"/>
      <c r="J35" s="362"/>
      <c r="K35" s="247"/>
    </row>
    <row r="36" spans="2:11" ht="15" customHeight="1">
      <c r="B36" s="250"/>
      <c r="C36" s="251"/>
      <c r="D36" s="249"/>
      <c r="E36" s="253" t="s">
        <v>51</v>
      </c>
      <c r="F36" s="249"/>
      <c r="G36" s="362" t="s">
        <v>368</v>
      </c>
      <c r="H36" s="362"/>
      <c r="I36" s="362"/>
      <c r="J36" s="362"/>
      <c r="K36" s="247"/>
    </row>
    <row r="37" spans="2:11" ht="15" customHeight="1">
      <c r="B37" s="250"/>
      <c r="C37" s="251"/>
      <c r="D37" s="249"/>
      <c r="E37" s="253" t="s">
        <v>98</v>
      </c>
      <c r="F37" s="249"/>
      <c r="G37" s="362" t="s">
        <v>369</v>
      </c>
      <c r="H37" s="362"/>
      <c r="I37" s="362"/>
      <c r="J37" s="362"/>
      <c r="K37" s="247"/>
    </row>
    <row r="38" spans="2:11" ht="15" customHeight="1">
      <c r="B38" s="250"/>
      <c r="C38" s="251"/>
      <c r="D38" s="249"/>
      <c r="E38" s="253" t="s">
        <v>99</v>
      </c>
      <c r="F38" s="249"/>
      <c r="G38" s="362" t="s">
        <v>370</v>
      </c>
      <c r="H38" s="362"/>
      <c r="I38" s="362"/>
      <c r="J38" s="362"/>
      <c r="K38" s="247"/>
    </row>
    <row r="39" spans="2:11" ht="15" customHeight="1">
      <c r="B39" s="250"/>
      <c r="C39" s="251"/>
      <c r="D39" s="249"/>
      <c r="E39" s="253" t="s">
        <v>100</v>
      </c>
      <c r="F39" s="249"/>
      <c r="G39" s="362" t="s">
        <v>371</v>
      </c>
      <c r="H39" s="362"/>
      <c r="I39" s="362"/>
      <c r="J39" s="362"/>
      <c r="K39" s="247"/>
    </row>
    <row r="40" spans="2:11" ht="15" customHeight="1">
      <c r="B40" s="250"/>
      <c r="C40" s="251"/>
      <c r="D40" s="249"/>
      <c r="E40" s="253" t="s">
        <v>372</v>
      </c>
      <c r="F40" s="249"/>
      <c r="G40" s="362" t="s">
        <v>373</v>
      </c>
      <c r="H40" s="362"/>
      <c r="I40" s="362"/>
      <c r="J40" s="362"/>
      <c r="K40" s="247"/>
    </row>
    <row r="41" spans="2:11" ht="15" customHeight="1">
      <c r="B41" s="250"/>
      <c r="C41" s="251"/>
      <c r="D41" s="249"/>
      <c r="E41" s="253"/>
      <c r="F41" s="249"/>
      <c r="G41" s="362" t="s">
        <v>374</v>
      </c>
      <c r="H41" s="362"/>
      <c r="I41" s="362"/>
      <c r="J41" s="362"/>
      <c r="K41" s="247"/>
    </row>
    <row r="42" spans="2:11" ht="15" customHeight="1">
      <c r="B42" s="250"/>
      <c r="C42" s="251"/>
      <c r="D42" s="249"/>
      <c r="E42" s="253" t="s">
        <v>375</v>
      </c>
      <c r="F42" s="249"/>
      <c r="G42" s="362" t="s">
        <v>376</v>
      </c>
      <c r="H42" s="362"/>
      <c r="I42" s="362"/>
      <c r="J42" s="362"/>
      <c r="K42" s="247"/>
    </row>
    <row r="43" spans="2:11" ht="15" customHeight="1">
      <c r="B43" s="250"/>
      <c r="C43" s="251"/>
      <c r="D43" s="249"/>
      <c r="E43" s="253" t="s">
        <v>102</v>
      </c>
      <c r="F43" s="249"/>
      <c r="G43" s="362" t="s">
        <v>377</v>
      </c>
      <c r="H43" s="362"/>
      <c r="I43" s="362"/>
      <c r="J43" s="362"/>
      <c r="K43" s="247"/>
    </row>
    <row r="44" spans="2:11" ht="12.75" customHeight="1">
      <c r="B44" s="250"/>
      <c r="C44" s="251"/>
      <c r="D44" s="249"/>
      <c r="E44" s="249"/>
      <c r="F44" s="249"/>
      <c r="G44" s="249"/>
      <c r="H44" s="249"/>
      <c r="I44" s="249"/>
      <c r="J44" s="249"/>
      <c r="K44" s="247"/>
    </row>
    <row r="45" spans="2:11" ht="15" customHeight="1">
      <c r="B45" s="250"/>
      <c r="C45" s="251"/>
      <c r="D45" s="362" t="s">
        <v>378</v>
      </c>
      <c r="E45" s="362"/>
      <c r="F45" s="362"/>
      <c r="G45" s="362"/>
      <c r="H45" s="362"/>
      <c r="I45" s="362"/>
      <c r="J45" s="362"/>
      <c r="K45" s="247"/>
    </row>
    <row r="46" spans="2:11" ht="15" customHeight="1">
      <c r="B46" s="250"/>
      <c r="C46" s="251"/>
      <c r="D46" s="251"/>
      <c r="E46" s="362" t="s">
        <v>379</v>
      </c>
      <c r="F46" s="362"/>
      <c r="G46" s="362"/>
      <c r="H46" s="362"/>
      <c r="I46" s="362"/>
      <c r="J46" s="362"/>
      <c r="K46" s="247"/>
    </row>
    <row r="47" spans="2:11" ht="15" customHeight="1">
      <c r="B47" s="250"/>
      <c r="C47" s="251"/>
      <c r="D47" s="251"/>
      <c r="E47" s="362" t="s">
        <v>380</v>
      </c>
      <c r="F47" s="362"/>
      <c r="G47" s="362"/>
      <c r="H47" s="362"/>
      <c r="I47" s="362"/>
      <c r="J47" s="362"/>
      <c r="K47" s="247"/>
    </row>
    <row r="48" spans="2:11" ht="15" customHeight="1">
      <c r="B48" s="250"/>
      <c r="C48" s="251"/>
      <c r="D48" s="251"/>
      <c r="E48" s="362" t="s">
        <v>381</v>
      </c>
      <c r="F48" s="362"/>
      <c r="G48" s="362"/>
      <c r="H48" s="362"/>
      <c r="I48" s="362"/>
      <c r="J48" s="362"/>
      <c r="K48" s="247"/>
    </row>
    <row r="49" spans="2:11" ht="15" customHeight="1">
      <c r="B49" s="250"/>
      <c r="C49" s="251"/>
      <c r="D49" s="362" t="s">
        <v>382</v>
      </c>
      <c r="E49" s="362"/>
      <c r="F49" s="362"/>
      <c r="G49" s="362"/>
      <c r="H49" s="362"/>
      <c r="I49" s="362"/>
      <c r="J49" s="362"/>
      <c r="K49" s="247"/>
    </row>
    <row r="50" spans="2:11" ht="25.5" customHeight="1">
      <c r="B50" s="246"/>
      <c r="C50" s="367" t="s">
        <v>383</v>
      </c>
      <c r="D50" s="367"/>
      <c r="E50" s="367"/>
      <c r="F50" s="367"/>
      <c r="G50" s="367"/>
      <c r="H50" s="367"/>
      <c r="I50" s="367"/>
      <c r="J50" s="367"/>
      <c r="K50" s="247"/>
    </row>
    <row r="51" spans="2:11" ht="5.25" customHeight="1">
      <c r="B51" s="246"/>
      <c r="C51" s="248"/>
      <c r="D51" s="248"/>
      <c r="E51" s="248"/>
      <c r="F51" s="248"/>
      <c r="G51" s="248"/>
      <c r="H51" s="248"/>
      <c r="I51" s="248"/>
      <c r="J51" s="248"/>
      <c r="K51" s="247"/>
    </row>
    <row r="52" spans="2:11" ht="15" customHeight="1">
      <c r="B52" s="246"/>
      <c r="C52" s="362" t="s">
        <v>384</v>
      </c>
      <c r="D52" s="362"/>
      <c r="E52" s="362"/>
      <c r="F52" s="362"/>
      <c r="G52" s="362"/>
      <c r="H52" s="362"/>
      <c r="I52" s="362"/>
      <c r="J52" s="362"/>
      <c r="K52" s="247"/>
    </row>
    <row r="53" spans="2:11" ht="15" customHeight="1">
      <c r="B53" s="246"/>
      <c r="C53" s="362" t="s">
        <v>385</v>
      </c>
      <c r="D53" s="362"/>
      <c r="E53" s="362"/>
      <c r="F53" s="362"/>
      <c r="G53" s="362"/>
      <c r="H53" s="362"/>
      <c r="I53" s="362"/>
      <c r="J53" s="362"/>
      <c r="K53" s="247"/>
    </row>
    <row r="54" spans="2:11" ht="12.75" customHeight="1">
      <c r="B54" s="246"/>
      <c r="C54" s="249"/>
      <c r="D54" s="249"/>
      <c r="E54" s="249"/>
      <c r="F54" s="249"/>
      <c r="G54" s="249"/>
      <c r="H54" s="249"/>
      <c r="I54" s="249"/>
      <c r="J54" s="249"/>
      <c r="K54" s="247"/>
    </row>
    <row r="55" spans="2:11" ht="15" customHeight="1">
      <c r="B55" s="246"/>
      <c r="C55" s="362" t="s">
        <v>386</v>
      </c>
      <c r="D55" s="362"/>
      <c r="E55" s="362"/>
      <c r="F55" s="362"/>
      <c r="G55" s="362"/>
      <c r="H55" s="362"/>
      <c r="I55" s="362"/>
      <c r="J55" s="362"/>
      <c r="K55" s="247"/>
    </row>
    <row r="56" spans="2:11" ht="15" customHeight="1">
      <c r="B56" s="246"/>
      <c r="C56" s="251"/>
      <c r="D56" s="362" t="s">
        <v>387</v>
      </c>
      <c r="E56" s="362"/>
      <c r="F56" s="362"/>
      <c r="G56" s="362"/>
      <c r="H56" s="362"/>
      <c r="I56" s="362"/>
      <c r="J56" s="362"/>
      <c r="K56" s="247"/>
    </row>
    <row r="57" spans="2:11" ht="15" customHeight="1">
      <c r="B57" s="246"/>
      <c r="C57" s="251"/>
      <c r="D57" s="362" t="s">
        <v>388</v>
      </c>
      <c r="E57" s="362"/>
      <c r="F57" s="362"/>
      <c r="G57" s="362"/>
      <c r="H57" s="362"/>
      <c r="I57" s="362"/>
      <c r="J57" s="362"/>
      <c r="K57" s="247"/>
    </row>
    <row r="58" spans="2:11" ht="15" customHeight="1">
      <c r="B58" s="246"/>
      <c r="C58" s="251"/>
      <c r="D58" s="362" t="s">
        <v>389</v>
      </c>
      <c r="E58" s="362"/>
      <c r="F58" s="362"/>
      <c r="G58" s="362"/>
      <c r="H58" s="362"/>
      <c r="I58" s="362"/>
      <c r="J58" s="362"/>
      <c r="K58" s="247"/>
    </row>
    <row r="59" spans="2:11" ht="15" customHeight="1">
      <c r="B59" s="246"/>
      <c r="C59" s="251"/>
      <c r="D59" s="362" t="s">
        <v>390</v>
      </c>
      <c r="E59" s="362"/>
      <c r="F59" s="362"/>
      <c r="G59" s="362"/>
      <c r="H59" s="362"/>
      <c r="I59" s="362"/>
      <c r="J59" s="362"/>
      <c r="K59" s="247"/>
    </row>
    <row r="60" spans="2:11" ht="15" customHeight="1">
      <c r="B60" s="246"/>
      <c r="C60" s="251"/>
      <c r="D60" s="366" t="s">
        <v>391</v>
      </c>
      <c r="E60" s="366"/>
      <c r="F60" s="366"/>
      <c r="G60" s="366"/>
      <c r="H60" s="366"/>
      <c r="I60" s="366"/>
      <c r="J60" s="366"/>
      <c r="K60" s="247"/>
    </row>
    <row r="61" spans="2:11" ht="15" customHeight="1">
      <c r="B61" s="246"/>
      <c r="C61" s="251"/>
      <c r="D61" s="362" t="s">
        <v>392</v>
      </c>
      <c r="E61" s="362"/>
      <c r="F61" s="362"/>
      <c r="G61" s="362"/>
      <c r="H61" s="362"/>
      <c r="I61" s="362"/>
      <c r="J61" s="362"/>
      <c r="K61" s="247"/>
    </row>
    <row r="62" spans="2:11" ht="12.75" customHeight="1">
      <c r="B62" s="246"/>
      <c r="C62" s="251"/>
      <c r="D62" s="251"/>
      <c r="E62" s="254"/>
      <c r="F62" s="251"/>
      <c r="G62" s="251"/>
      <c r="H62" s="251"/>
      <c r="I62" s="251"/>
      <c r="J62" s="251"/>
      <c r="K62" s="247"/>
    </row>
    <row r="63" spans="2:11" ht="15" customHeight="1">
      <c r="B63" s="246"/>
      <c r="C63" s="251"/>
      <c r="D63" s="362" t="s">
        <v>393</v>
      </c>
      <c r="E63" s="362"/>
      <c r="F63" s="362"/>
      <c r="G63" s="362"/>
      <c r="H63" s="362"/>
      <c r="I63" s="362"/>
      <c r="J63" s="362"/>
      <c r="K63" s="247"/>
    </row>
    <row r="64" spans="2:11" ht="15" customHeight="1">
      <c r="B64" s="246"/>
      <c r="C64" s="251"/>
      <c r="D64" s="366" t="s">
        <v>394</v>
      </c>
      <c r="E64" s="366"/>
      <c r="F64" s="366"/>
      <c r="G64" s="366"/>
      <c r="H64" s="366"/>
      <c r="I64" s="366"/>
      <c r="J64" s="366"/>
      <c r="K64" s="247"/>
    </row>
    <row r="65" spans="2:11" ht="15" customHeight="1">
      <c r="B65" s="246"/>
      <c r="C65" s="251"/>
      <c r="D65" s="362" t="s">
        <v>395</v>
      </c>
      <c r="E65" s="362"/>
      <c r="F65" s="362"/>
      <c r="G65" s="362"/>
      <c r="H65" s="362"/>
      <c r="I65" s="362"/>
      <c r="J65" s="362"/>
      <c r="K65" s="247"/>
    </row>
    <row r="66" spans="2:11" ht="15" customHeight="1">
      <c r="B66" s="246"/>
      <c r="C66" s="251"/>
      <c r="D66" s="362" t="s">
        <v>396</v>
      </c>
      <c r="E66" s="362"/>
      <c r="F66" s="362"/>
      <c r="G66" s="362"/>
      <c r="H66" s="362"/>
      <c r="I66" s="362"/>
      <c r="J66" s="362"/>
      <c r="K66" s="247"/>
    </row>
    <row r="67" spans="2:11" ht="15" customHeight="1">
      <c r="B67" s="246"/>
      <c r="C67" s="251"/>
      <c r="D67" s="362" t="s">
        <v>397</v>
      </c>
      <c r="E67" s="362"/>
      <c r="F67" s="362"/>
      <c r="G67" s="362"/>
      <c r="H67" s="362"/>
      <c r="I67" s="362"/>
      <c r="J67" s="362"/>
      <c r="K67" s="247"/>
    </row>
    <row r="68" spans="2:11" ht="15" customHeight="1">
      <c r="B68" s="246"/>
      <c r="C68" s="251"/>
      <c r="D68" s="362" t="s">
        <v>398</v>
      </c>
      <c r="E68" s="362"/>
      <c r="F68" s="362"/>
      <c r="G68" s="362"/>
      <c r="H68" s="362"/>
      <c r="I68" s="362"/>
      <c r="J68" s="362"/>
      <c r="K68" s="247"/>
    </row>
    <row r="69" spans="2:11" ht="12.75" customHeight="1">
      <c r="B69" s="255"/>
      <c r="C69" s="256"/>
      <c r="D69" s="256"/>
      <c r="E69" s="256"/>
      <c r="F69" s="256"/>
      <c r="G69" s="256"/>
      <c r="H69" s="256"/>
      <c r="I69" s="256"/>
      <c r="J69" s="256"/>
      <c r="K69" s="257"/>
    </row>
    <row r="70" spans="2:11" ht="18.75" customHeight="1">
      <c r="B70" s="258"/>
      <c r="C70" s="258"/>
      <c r="D70" s="258"/>
      <c r="E70" s="258"/>
      <c r="F70" s="258"/>
      <c r="G70" s="258"/>
      <c r="H70" s="258"/>
      <c r="I70" s="258"/>
      <c r="J70" s="258"/>
      <c r="K70" s="259"/>
    </row>
    <row r="71" spans="2:11" ht="18.75" customHeight="1">
      <c r="B71" s="259"/>
      <c r="C71" s="259"/>
      <c r="D71" s="259"/>
      <c r="E71" s="259"/>
      <c r="F71" s="259"/>
      <c r="G71" s="259"/>
      <c r="H71" s="259"/>
      <c r="I71" s="259"/>
      <c r="J71" s="259"/>
      <c r="K71" s="259"/>
    </row>
    <row r="72" spans="2:11" ht="7.5" customHeight="1">
      <c r="B72" s="260"/>
      <c r="C72" s="261"/>
      <c r="D72" s="261"/>
      <c r="E72" s="261"/>
      <c r="F72" s="261"/>
      <c r="G72" s="261"/>
      <c r="H72" s="261"/>
      <c r="I72" s="261"/>
      <c r="J72" s="261"/>
      <c r="K72" s="262"/>
    </row>
    <row r="73" spans="2:11" ht="45" customHeight="1">
      <c r="B73" s="263"/>
      <c r="C73" s="363" t="s">
        <v>81</v>
      </c>
      <c r="D73" s="363"/>
      <c r="E73" s="363"/>
      <c r="F73" s="363"/>
      <c r="G73" s="363"/>
      <c r="H73" s="363"/>
      <c r="I73" s="363"/>
      <c r="J73" s="363"/>
      <c r="K73" s="264"/>
    </row>
    <row r="74" spans="2:11" ht="17.25" customHeight="1">
      <c r="B74" s="263"/>
      <c r="C74" s="265" t="s">
        <v>399</v>
      </c>
      <c r="D74" s="265"/>
      <c r="E74" s="265"/>
      <c r="F74" s="265" t="s">
        <v>400</v>
      </c>
      <c r="G74" s="266"/>
      <c r="H74" s="265" t="s">
        <v>98</v>
      </c>
      <c r="I74" s="265" t="s">
        <v>55</v>
      </c>
      <c r="J74" s="265" t="s">
        <v>401</v>
      </c>
      <c r="K74" s="264"/>
    </row>
    <row r="75" spans="2:11" ht="17.25" customHeight="1">
      <c r="B75" s="263"/>
      <c r="C75" s="267" t="s">
        <v>402</v>
      </c>
      <c r="D75" s="267"/>
      <c r="E75" s="267"/>
      <c r="F75" s="268" t="s">
        <v>403</v>
      </c>
      <c r="G75" s="269"/>
      <c r="H75" s="267"/>
      <c r="I75" s="267"/>
      <c r="J75" s="267" t="s">
        <v>404</v>
      </c>
      <c r="K75" s="264"/>
    </row>
    <row r="76" spans="2:11" ht="5.25" customHeight="1">
      <c r="B76" s="263"/>
      <c r="C76" s="270"/>
      <c r="D76" s="270"/>
      <c r="E76" s="270"/>
      <c r="F76" s="270"/>
      <c r="G76" s="271"/>
      <c r="H76" s="270"/>
      <c r="I76" s="270"/>
      <c r="J76" s="270"/>
      <c r="K76" s="264"/>
    </row>
    <row r="77" spans="2:11" ht="15" customHeight="1">
      <c r="B77" s="263"/>
      <c r="C77" s="253" t="s">
        <v>51</v>
      </c>
      <c r="D77" s="270"/>
      <c r="E77" s="270"/>
      <c r="F77" s="272" t="s">
        <v>405</v>
      </c>
      <c r="G77" s="271"/>
      <c r="H77" s="253" t="s">
        <v>406</v>
      </c>
      <c r="I77" s="253" t="s">
        <v>407</v>
      </c>
      <c r="J77" s="253">
        <v>20</v>
      </c>
      <c r="K77" s="264"/>
    </row>
    <row r="78" spans="2:11" ht="15" customHeight="1">
      <c r="B78" s="263"/>
      <c r="C78" s="253" t="s">
        <v>408</v>
      </c>
      <c r="D78" s="253"/>
      <c r="E78" s="253"/>
      <c r="F78" s="272" t="s">
        <v>405</v>
      </c>
      <c r="G78" s="271"/>
      <c r="H78" s="253" t="s">
        <v>409</v>
      </c>
      <c r="I78" s="253" t="s">
        <v>407</v>
      </c>
      <c r="J78" s="253">
        <v>120</v>
      </c>
      <c r="K78" s="264"/>
    </row>
    <row r="79" spans="2:11" ht="15" customHeight="1">
      <c r="B79" s="273"/>
      <c r="C79" s="253" t="s">
        <v>410</v>
      </c>
      <c r="D79" s="253"/>
      <c r="E79" s="253"/>
      <c r="F79" s="272" t="s">
        <v>411</v>
      </c>
      <c r="G79" s="271"/>
      <c r="H79" s="253" t="s">
        <v>412</v>
      </c>
      <c r="I79" s="253" t="s">
        <v>407</v>
      </c>
      <c r="J79" s="253">
        <v>50</v>
      </c>
      <c r="K79" s="264"/>
    </row>
    <row r="80" spans="2:11" ht="15" customHeight="1">
      <c r="B80" s="273"/>
      <c r="C80" s="253" t="s">
        <v>413</v>
      </c>
      <c r="D80" s="253"/>
      <c r="E80" s="253"/>
      <c r="F80" s="272" t="s">
        <v>405</v>
      </c>
      <c r="G80" s="271"/>
      <c r="H80" s="253" t="s">
        <v>414</v>
      </c>
      <c r="I80" s="253" t="s">
        <v>415</v>
      </c>
      <c r="J80" s="253"/>
      <c r="K80" s="264"/>
    </row>
    <row r="81" spans="2:11" ht="15" customHeight="1">
      <c r="B81" s="273"/>
      <c r="C81" s="274" t="s">
        <v>416</v>
      </c>
      <c r="D81" s="274"/>
      <c r="E81" s="274"/>
      <c r="F81" s="275" t="s">
        <v>411</v>
      </c>
      <c r="G81" s="274"/>
      <c r="H81" s="274" t="s">
        <v>417</v>
      </c>
      <c r="I81" s="274" t="s">
        <v>407</v>
      </c>
      <c r="J81" s="274">
        <v>15</v>
      </c>
      <c r="K81" s="264"/>
    </row>
    <row r="82" spans="2:11" ht="15" customHeight="1">
      <c r="B82" s="273"/>
      <c r="C82" s="274" t="s">
        <v>418</v>
      </c>
      <c r="D82" s="274"/>
      <c r="E82" s="274"/>
      <c r="F82" s="275" t="s">
        <v>411</v>
      </c>
      <c r="G82" s="274"/>
      <c r="H82" s="274" t="s">
        <v>419</v>
      </c>
      <c r="I82" s="274" t="s">
        <v>407</v>
      </c>
      <c r="J82" s="274">
        <v>15</v>
      </c>
      <c r="K82" s="264"/>
    </row>
    <row r="83" spans="2:11" ht="15" customHeight="1">
      <c r="B83" s="273"/>
      <c r="C83" s="274" t="s">
        <v>420</v>
      </c>
      <c r="D83" s="274"/>
      <c r="E83" s="274"/>
      <c r="F83" s="275" t="s">
        <v>411</v>
      </c>
      <c r="G83" s="274"/>
      <c r="H83" s="274" t="s">
        <v>421</v>
      </c>
      <c r="I83" s="274" t="s">
        <v>407</v>
      </c>
      <c r="J83" s="274">
        <v>20</v>
      </c>
      <c r="K83" s="264"/>
    </row>
    <row r="84" spans="2:11" ht="15" customHeight="1">
      <c r="B84" s="273"/>
      <c r="C84" s="274" t="s">
        <v>422</v>
      </c>
      <c r="D84" s="274"/>
      <c r="E84" s="274"/>
      <c r="F84" s="275" t="s">
        <v>411</v>
      </c>
      <c r="G84" s="274"/>
      <c r="H84" s="274" t="s">
        <v>423</v>
      </c>
      <c r="I84" s="274" t="s">
        <v>407</v>
      </c>
      <c r="J84" s="274">
        <v>20</v>
      </c>
      <c r="K84" s="264"/>
    </row>
    <row r="85" spans="2:11" ht="15" customHeight="1">
      <c r="B85" s="273"/>
      <c r="C85" s="253" t="s">
        <v>424</v>
      </c>
      <c r="D85" s="253"/>
      <c r="E85" s="253"/>
      <c r="F85" s="272" t="s">
        <v>411</v>
      </c>
      <c r="G85" s="271"/>
      <c r="H85" s="253" t="s">
        <v>425</v>
      </c>
      <c r="I85" s="253" t="s">
        <v>407</v>
      </c>
      <c r="J85" s="253">
        <v>50</v>
      </c>
      <c r="K85" s="264"/>
    </row>
    <row r="86" spans="2:11" ht="15" customHeight="1">
      <c r="B86" s="273"/>
      <c r="C86" s="253" t="s">
        <v>426</v>
      </c>
      <c r="D86" s="253"/>
      <c r="E86" s="253"/>
      <c r="F86" s="272" t="s">
        <v>411</v>
      </c>
      <c r="G86" s="271"/>
      <c r="H86" s="253" t="s">
        <v>427</v>
      </c>
      <c r="I86" s="253" t="s">
        <v>407</v>
      </c>
      <c r="J86" s="253">
        <v>20</v>
      </c>
      <c r="K86" s="264"/>
    </row>
    <row r="87" spans="2:11" ht="15" customHeight="1">
      <c r="B87" s="273"/>
      <c r="C87" s="253" t="s">
        <v>428</v>
      </c>
      <c r="D87" s="253"/>
      <c r="E87" s="253"/>
      <c r="F87" s="272" t="s">
        <v>411</v>
      </c>
      <c r="G87" s="271"/>
      <c r="H87" s="253" t="s">
        <v>429</v>
      </c>
      <c r="I87" s="253" t="s">
        <v>407</v>
      </c>
      <c r="J87" s="253">
        <v>20</v>
      </c>
      <c r="K87" s="264"/>
    </row>
    <row r="88" spans="2:11" ht="15" customHeight="1">
      <c r="B88" s="273"/>
      <c r="C88" s="253" t="s">
        <v>430</v>
      </c>
      <c r="D88" s="253"/>
      <c r="E88" s="253"/>
      <c r="F88" s="272" t="s">
        <v>411</v>
      </c>
      <c r="G88" s="271"/>
      <c r="H88" s="253" t="s">
        <v>431</v>
      </c>
      <c r="I88" s="253" t="s">
        <v>407</v>
      </c>
      <c r="J88" s="253">
        <v>50</v>
      </c>
      <c r="K88" s="264"/>
    </row>
    <row r="89" spans="2:11" ht="15" customHeight="1">
      <c r="B89" s="273"/>
      <c r="C89" s="253" t="s">
        <v>432</v>
      </c>
      <c r="D89" s="253"/>
      <c r="E89" s="253"/>
      <c r="F89" s="272" t="s">
        <v>411</v>
      </c>
      <c r="G89" s="271"/>
      <c r="H89" s="253" t="s">
        <v>432</v>
      </c>
      <c r="I89" s="253" t="s">
        <v>407</v>
      </c>
      <c r="J89" s="253">
        <v>50</v>
      </c>
      <c r="K89" s="264"/>
    </row>
    <row r="90" spans="2:11" ht="15" customHeight="1">
      <c r="B90" s="273"/>
      <c r="C90" s="253" t="s">
        <v>103</v>
      </c>
      <c r="D90" s="253"/>
      <c r="E90" s="253"/>
      <c r="F90" s="272" t="s">
        <v>411</v>
      </c>
      <c r="G90" s="271"/>
      <c r="H90" s="253" t="s">
        <v>433</v>
      </c>
      <c r="I90" s="253" t="s">
        <v>407</v>
      </c>
      <c r="J90" s="253">
        <v>255</v>
      </c>
      <c r="K90" s="264"/>
    </row>
    <row r="91" spans="2:11" ht="15" customHeight="1">
      <c r="B91" s="273"/>
      <c r="C91" s="253" t="s">
        <v>434</v>
      </c>
      <c r="D91" s="253"/>
      <c r="E91" s="253"/>
      <c r="F91" s="272" t="s">
        <v>405</v>
      </c>
      <c r="G91" s="271"/>
      <c r="H91" s="253" t="s">
        <v>435</v>
      </c>
      <c r="I91" s="253" t="s">
        <v>436</v>
      </c>
      <c r="J91" s="253"/>
      <c r="K91" s="264"/>
    </row>
    <row r="92" spans="2:11" ht="15" customHeight="1">
      <c r="B92" s="273"/>
      <c r="C92" s="253" t="s">
        <v>437</v>
      </c>
      <c r="D92" s="253"/>
      <c r="E92" s="253"/>
      <c r="F92" s="272" t="s">
        <v>405</v>
      </c>
      <c r="G92" s="271"/>
      <c r="H92" s="253" t="s">
        <v>438</v>
      </c>
      <c r="I92" s="253" t="s">
        <v>439</v>
      </c>
      <c r="J92" s="253"/>
      <c r="K92" s="264"/>
    </row>
    <row r="93" spans="2:11" ht="15" customHeight="1">
      <c r="B93" s="273"/>
      <c r="C93" s="253" t="s">
        <v>440</v>
      </c>
      <c r="D93" s="253"/>
      <c r="E93" s="253"/>
      <c r="F93" s="272" t="s">
        <v>405</v>
      </c>
      <c r="G93" s="271"/>
      <c r="H93" s="253" t="s">
        <v>440</v>
      </c>
      <c r="I93" s="253" t="s">
        <v>439</v>
      </c>
      <c r="J93" s="253"/>
      <c r="K93" s="264"/>
    </row>
    <row r="94" spans="2:11" ht="15" customHeight="1">
      <c r="B94" s="273"/>
      <c r="C94" s="253" t="s">
        <v>36</v>
      </c>
      <c r="D94" s="253"/>
      <c r="E94" s="253"/>
      <c r="F94" s="272" t="s">
        <v>405</v>
      </c>
      <c r="G94" s="271"/>
      <c r="H94" s="253" t="s">
        <v>441</v>
      </c>
      <c r="I94" s="253" t="s">
        <v>439</v>
      </c>
      <c r="J94" s="253"/>
      <c r="K94" s="264"/>
    </row>
    <row r="95" spans="2:11" ht="15" customHeight="1">
      <c r="B95" s="273"/>
      <c r="C95" s="253" t="s">
        <v>46</v>
      </c>
      <c r="D95" s="253"/>
      <c r="E95" s="253"/>
      <c r="F95" s="272" t="s">
        <v>405</v>
      </c>
      <c r="G95" s="271"/>
      <c r="H95" s="253" t="s">
        <v>442</v>
      </c>
      <c r="I95" s="253" t="s">
        <v>439</v>
      </c>
      <c r="J95" s="253"/>
      <c r="K95" s="264"/>
    </row>
    <row r="96" spans="2:11" ht="15" customHeight="1">
      <c r="B96" s="276"/>
      <c r="C96" s="277"/>
      <c r="D96" s="277"/>
      <c r="E96" s="277"/>
      <c r="F96" s="277"/>
      <c r="G96" s="277"/>
      <c r="H96" s="277"/>
      <c r="I96" s="277"/>
      <c r="J96" s="277"/>
      <c r="K96" s="278"/>
    </row>
    <row r="97" spans="2:11" ht="18.75" customHeight="1">
      <c r="B97" s="279"/>
      <c r="C97" s="280"/>
      <c r="D97" s="280"/>
      <c r="E97" s="280"/>
      <c r="F97" s="280"/>
      <c r="G97" s="280"/>
      <c r="H97" s="280"/>
      <c r="I97" s="280"/>
      <c r="J97" s="280"/>
      <c r="K97" s="279"/>
    </row>
    <row r="98" spans="2:11" ht="18.75" customHeight="1">
      <c r="B98" s="259"/>
      <c r="C98" s="259"/>
      <c r="D98" s="259"/>
      <c r="E98" s="259"/>
      <c r="F98" s="259"/>
      <c r="G98" s="259"/>
      <c r="H98" s="259"/>
      <c r="I98" s="259"/>
      <c r="J98" s="259"/>
      <c r="K98" s="259"/>
    </row>
    <row r="99" spans="2:11" ht="7.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2"/>
    </row>
    <row r="100" spans="2:11" ht="45" customHeight="1">
      <c r="B100" s="263"/>
      <c r="C100" s="363" t="s">
        <v>443</v>
      </c>
      <c r="D100" s="363"/>
      <c r="E100" s="363"/>
      <c r="F100" s="363"/>
      <c r="G100" s="363"/>
      <c r="H100" s="363"/>
      <c r="I100" s="363"/>
      <c r="J100" s="363"/>
      <c r="K100" s="264"/>
    </row>
    <row r="101" spans="2:11" ht="17.25" customHeight="1">
      <c r="B101" s="263"/>
      <c r="C101" s="265" t="s">
        <v>399</v>
      </c>
      <c r="D101" s="265"/>
      <c r="E101" s="265"/>
      <c r="F101" s="265" t="s">
        <v>400</v>
      </c>
      <c r="G101" s="266"/>
      <c r="H101" s="265" t="s">
        <v>98</v>
      </c>
      <c r="I101" s="265" t="s">
        <v>55</v>
      </c>
      <c r="J101" s="265" t="s">
        <v>401</v>
      </c>
      <c r="K101" s="264"/>
    </row>
    <row r="102" spans="2:11" ht="17.25" customHeight="1">
      <c r="B102" s="263"/>
      <c r="C102" s="267" t="s">
        <v>402</v>
      </c>
      <c r="D102" s="267"/>
      <c r="E102" s="267"/>
      <c r="F102" s="268" t="s">
        <v>403</v>
      </c>
      <c r="G102" s="269"/>
      <c r="H102" s="267"/>
      <c r="I102" s="267"/>
      <c r="J102" s="267" t="s">
        <v>404</v>
      </c>
      <c r="K102" s="264"/>
    </row>
    <row r="103" spans="2:11" ht="5.25" customHeight="1">
      <c r="B103" s="263"/>
      <c r="C103" s="265"/>
      <c r="D103" s="265"/>
      <c r="E103" s="265"/>
      <c r="F103" s="265"/>
      <c r="G103" s="281"/>
      <c r="H103" s="265"/>
      <c r="I103" s="265"/>
      <c r="J103" s="265"/>
      <c r="K103" s="264"/>
    </row>
    <row r="104" spans="2:11" ht="15" customHeight="1">
      <c r="B104" s="263"/>
      <c r="C104" s="253" t="s">
        <v>51</v>
      </c>
      <c r="D104" s="270"/>
      <c r="E104" s="270"/>
      <c r="F104" s="272" t="s">
        <v>405</v>
      </c>
      <c r="G104" s="281"/>
      <c r="H104" s="253" t="s">
        <v>444</v>
      </c>
      <c r="I104" s="253" t="s">
        <v>407</v>
      </c>
      <c r="J104" s="253">
        <v>20</v>
      </c>
      <c r="K104" s="264"/>
    </row>
    <row r="105" spans="2:11" ht="15" customHeight="1">
      <c r="B105" s="263"/>
      <c r="C105" s="253" t="s">
        <v>408</v>
      </c>
      <c r="D105" s="253"/>
      <c r="E105" s="253"/>
      <c r="F105" s="272" t="s">
        <v>405</v>
      </c>
      <c r="G105" s="253"/>
      <c r="H105" s="253" t="s">
        <v>444</v>
      </c>
      <c r="I105" s="253" t="s">
        <v>407</v>
      </c>
      <c r="J105" s="253">
        <v>120</v>
      </c>
      <c r="K105" s="264"/>
    </row>
    <row r="106" spans="2:11" ht="15" customHeight="1">
      <c r="B106" s="273"/>
      <c r="C106" s="253" t="s">
        <v>410</v>
      </c>
      <c r="D106" s="253"/>
      <c r="E106" s="253"/>
      <c r="F106" s="272" t="s">
        <v>411</v>
      </c>
      <c r="G106" s="253"/>
      <c r="H106" s="253" t="s">
        <v>444</v>
      </c>
      <c r="I106" s="253" t="s">
        <v>407</v>
      </c>
      <c r="J106" s="253">
        <v>50</v>
      </c>
      <c r="K106" s="264"/>
    </row>
    <row r="107" spans="2:11" ht="15" customHeight="1">
      <c r="B107" s="273"/>
      <c r="C107" s="253" t="s">
        <v>413</v>
      </c>
      <c r="D107" s="253"/>
      <c r="E107" s="253"/>
      <c r="F107" s="272" t="s">
        <v>405</v>
      </c>
      <c r="G107" s="253"/>
      <c r="H107" s="253" t="s">
        <v>444</v>
      </c>
      <c r="I107" s="253" t="s">
        <v>415</v>
      </c>
      <c r="J107" s="253"/>
      <c r="K107" s="264"/>
    </row>
    <row r="108" spans="2:11" ht="15" customHeight="1">
      <c r="B108" s="273"/>
      <c r="C108" s="253" t="s">
        <v>424</v>
      </c>
      <c r="D108" s="253"/>
      <c r="E108" s="253"/>
      <c r="F108" s="272" t="s">
        <v>411</v>
      </c>
      <c r="G108" s="253"/>
      <c r="H108" s="253" t="s">
        <v>444</v>
      </c>
      <c r="I108" s="253" t="s">
        <v>407</v>
      </c>
      <c r="J108" s="253">
        <v>50</v>
      </c>
      <c r="K108" s="264"/>
    </row>
    <row r="109" spans="2:11" ht="15" customHeight="1">
      <c r="B109" s="273"/>
      <c r="C109" s="253" t="s">
        <v>432</v>
      </c>
      <c r="D109" s="253"/>
      <c r="E109" s="253"/>
      <c r="F109" s="272" t="s">
        <v>411</v>
      </c>
      <c r="G109" s="253"/>
      <c r="H109" s="253" t="s">
        <v>444</v>
      </c>
      <c r="I109" s="253" t="s">
        <v>407</v>
      </c>
      <c r="J109" s="253">
        <v>50</v>
      </c>
      <c r="K109" s="264"/>
    </row>
    <row r="110" spans="2:11" ht="15" customHeight="1">
      <c r="B110" s="273"/>
      <c r="C110" s="253" t="s">
        <v>430</v>
      </c>
      <c r="D110" s="253"/>
      <c r="E110" s="253"/>
      <c r="F110" s="272" t="s">
        <v>411</v>
      </c>
      <c r="G110" s="253"/>
      <c r="H110" s="253" t="s">
        <v>444</v>
      </c>
      <c r="I110" s="253" t="s">
        <v>407</v>
      </c>
      <c r="J110" s="253">
        <v>50</v>
      </c>
      <c r="K110" s="264"/>
    </row>
    <row r="111" spans="2:11" ht="15" customHeight="1">
      <c r="B111" s="273"/>
      <c r="C111" s="253" t="s">
        <v>51</v>
      </c>
      <c r="D111" s="253"/>
      <c r="E111" s="253"/>
      <c r="F111" s="272" t="s">
        <v>405</v>
      </c>
      <c r="G111" s="253"/>
      <c r="H111" s="253" t="s">
        <v>445</v>
      </c>
      <c r="I111" s="253" t="s">
        <v>407</v>
      </c>
      <c r="J111" s="253">
        <v>20</v>
      </c>
      <c r="K111" s="264"/>
    </row>
    <row r="112" spans="2:11" ht="15" customHeight="1">
      <c r="B112" s="273"/>
      <c r="C112" s="253" t="s">
        <v>446</v>
      </c>
      <c r="D112" s="253"/>
      <c r="E112" s="253"/>
      <c r="F112" s="272" t="s">
        <v>405</v>
      </c>
      <c r="G112" s="253"/>
      <c r="H112" s="253" t="s">
        <v>447</v>
      </c>
      <c r="I112" s="253" t="s">
        <v>407</v>
      </c>
      <c r="J112" s="253">
        <v>120</v>
      </c>
      <c r="K112" s="264"/>
    </row>
    <row r="113" spans="2:11" ht="15" customHeight="1">
      <c r="B113" s="273"/>
      <c r="C113" s="253" t="s">
        <v>36</v>
      </c>
      <c r="D113" s="253"/>
      <c r="E113" s="253"/>
      <c r="F113" s="272" t="s">
        <v>405</v>
      </c>
      <c r="G113" s="253"/>
      <c r="H113" s="253" t="s">
        <v>448</v>
      </c>
      <c r="I113" s="253" t="s">
        <v>439</v>
      </c>
      <c r="J113" s="253"/>
      <c r="K113" s="264"/>
    </row>
    <row r="114" spans="2:11" ht="15" customHeight="1">
      <c r="B114" s="273"/>
      <c r="C114" s="253" t="s">
        <v>46</v>
      </c>
      <c r="D114" s="253"/>
      <c r="E114" s="253"/>
      <c r="F114" s="272" t="s">
        <v>405</v>
      </c>
      <c r="G114" s="253"/>
      <c r="H114" s="253" t="s">
        <v>449</v>
      </c>
      <c r="I114" s="253" t="s">
        <v>439</v>
      </c>
      <c r="J114" s="253"/>
      <c r="K114" s="264"/>
    </row>
    <row r="115" spans="2:11" ht="15" customHeight="1">
      <c r="B115" s="273"/>
      <c r="C115" s="253" t="s">
        <v>55</v>
      </c>
      <c r="D115" s="253"/>
      <c r="E115" s="253"/>
      <c r="F115" s="272" t="s">
        <v>405</v>
      </c>
      <c r="G115" s="253"/>
      <c r="H115" s="253" t="s">
        <v>450</v>
      </c>
      <c r="I115" s="253" t="s">
        <v>451</v>
      </c>
      <c r="J115" s="253"/>
      <c r="K115" s="264"/>
    </row>
    <row r="116" spans="2:11" ht="15" customHeight="1">
      <c r="B116" s="276"/>
      <c r="C116" s="282"/>
      <c r="D116" s="282"/>
      <c r="E116" s="282"/>
      <c r="F116" s="282"/>
      <c r="G116" s="282"/>
      <c r="H116" s="282"/>
      <c r="I116" s="282"/>
      <c r="J116" s="282"/>
      <c r="K116" s="278"/>
    </row>
    <row r="117" spans="2:11" ht="18.75" customHeight="1">
      <c r="B117" s="283"/>
      <c r="C117" s="249"/>
      <c r="D117" s="249"/>
      <c r="E117" s="249"/>
      <c r="F117" s="284"/>
      <c r="G117" s="249"/>
      <c r="H117" s="249"/>
      <c r="I117" s="249"/>
      <c r="J117" s="249"/>
      <c r="K117" s="283"/>
    </row>
    <row r="118" spans="2:11" ht="18.75" customHeight="1">
      <c r="B118" s="259"/>
      <c r="C118" s="259"/>
      <c r="D118" s="259"/>
      <c r="E118" s="259"/>
      <c r="F118" s="259"/>
      <c r="G118" s="259"/>
      <c r="H118" s="259"/>
      <c r="I118" s="259"/>
      <c r="J118" s="259"/>
      <c r="K118" s="259"/>
    </row>
    <row r="119" spans="2:11" ht="7.5" customHeight="1">
      <c r="B119" s="285"/>
      <c r="C119" s="286"/>
      <c r="D119" s="286"/>
      <c r="E119" s="286"/>
      <c r="F119" s="286"/>
      <c r="G119" s="286"/>
      <c r="H119" s="286"/>
      <c r="I119" s="286"/>
      <c r="J119" s="286"/>
      <c r="K119" s="287"/>
    </row>
    <row r="120" spans="2:11" ht="45" customHeight="1">
      <c r="B120" s="288"/>
      <c r="C120" s="365" t="s">
        <v>452</v>
      </c>
      <c r="D120" s="365"/>
      <c r="E120" s="365"/>
      <c r="F120" s="365"/>
      <c r="G120" s="365"/>
      <c r="H120" s="365"/>
      <c r="I120" s="365"/>
      <c r="J120" s="365"/>
      <c r="K120" s="289"/>
    </row>
    <row r="121" spans="2:11" ht="17.25" customHeight="1">
      <c r="B121" s="290"/>
      <c r="C121" s="265" t="s">
        <v>399</v>
      </c>
      <c r="D121" s="265"/>
      <c r="E121" s="265"/>
      <c r="F121" s="265" t="s">
        <v>400</v>
      </c>
      <c r="G121" s="266"/>
      <c r="H121" s="265" t="s">
        <v>98</v>
      </c>
      <c r="I121" s="265" t="s">
        <v>55</v>
      </c>
      <c r="J121" s="265" t="s">
        <v>401</v>
      </c>
      <c r="K121" s="291"/>
    </row>
    <row r="122" spans="2:11" ht="17.25" customHeight="1">
      <c r="B122" s="290"/>
      <c r="C122" s="267" t="s">
        <v>402</v>
      </c>
      <c r="D122" s="267"/>
      <c r="E122" s="267"/>
      <c r="F122" s="268" t="s">
        <v>403</v>
      </c>
      <c r="G122" s="269"/>
      <c r="H122" s="267"/>
      <c r="I122" s="267"/>
      <c r="J122" s="267" t="s">
        <v>404</v>
      </c>
      <c r="K122" s="291"/>
    </row>
    <row r="123" spans="2:11" ht="5.25" customHeight="1">
      <c r="B123" s="292"/>
      <c r="C123" s="270"/>
      <c r="D123" s="270"/>
      <c r="E123" s="270"/>
      <c r="F123" s="270"/>
      <c r="G123" s="253"/>
      <c r="H123" s="270"/>
      <c r="I123" s="270"/>
      <c r="J123" s="270"/>
      <c r="K123" s="293"/>
    </row>
    <row r="124" spans="2:11" ht="15" customHeight="1">
      <c r="B124" s="292"/>
      <c r="C124" s="253" t="s">
        <v>408</v>
      </c>
      <c r="D124" s="270"/>
      <c r="E124" s="270"/>
      <c r="F124" s="272" t="s">
        <v>405</v>
      </c>
      <c r="G124" s="253"/>
      <c r="H124" s="253" t="s">
        <v>444</v>
      </c>
      <c r="I124" s="253" t="s">
        <v>407</v>
      </c>
      <c r="J124" s="253">
        <v>120</v>
      </c>
      <c r="K124" s="294"/>
    </row>
    <row r="125" spans="2:11" ht="15" customHeight="1">
      <c r="B125" s="292"/>
      <c r="C125" s="253" t="s">
        <v>453</v>
      </c>
      <c r="D125" s="253"/>
      <c r="E125" s="253"/>
      <c r="F125" s="272" t="s">
        <v>405</v>
      </c>
      <c r="G125" s="253"/>
      <c r="H125" s="253" t="s">
        <v>454</v>
      </c>
      <c r="I125" s="253" t="s">
        <v>407</v>
      </c>
      <c r="J125" s="253" t="s">
        <v>455</v>
      </c>
      <c r="K125" s="294"/>
    </row>
    <row r="126" spans="2:11" ht="15" customHeight="1">
      <c r="B126" s="292"/>
      <c r="C126" s="253" t="s">
        <v>354</v>
      </c>
      <c r="D126" s="253"/>
      <c r="E126" s="253"/>
      <c r="F126" s="272" t="s">
        <v>405</v>
      </c>
      <c r="G126" s="253"/>
      <c r="H126" s="253" t="s">
        <v>456</v>
      </c>
      <c r="I126" s="253" t="s">
        <v>407</v>
      </c>
      <c r="J126" s="253" t="s">
        <v>455</v>
      </c>
      <c r="K126" s="294"/>
    </row>
    <row r="127" spans="2:11" ht="15" customHeight="1">
      <c r="B127" s="292"/>
      <c r="C127" s="253" t="s">
        <v>416</v>
      </c>
      <c r="D127" s="253"/>
      <c r="E127" s="253"/>
      <c r="F127" s="272" t="s">
        <v>411</v>
      </c>
      <c r="G127" s="253"/>
      <c r="H127" s="253" t="s">
        <v>417</v>
      </c>
      <c r="I127" s="253" t="s">
        <v>407</v>
      </c>
      <c r="J127" s="253">
        <v>15</v>
      </c>
      <c r="K127" s="294"/>
    </row>
    <row r="128" spans="2:11" ht="15" customHeight="1">
      <c r="B128" s="292"/>
      <c r="C128" s="274" t="s">
        <v>418</v>
      </c>
      <c r="D128" s="274"/>
      <c r="E128" s="274"/>
      <c r="F128" s="275" t="s">
        <v>411</v>
      </c>
      <c r="G128" s="274"/>
      <c r="H128" s="274" t="s">
        <v>419</v>
      </c>
      <c r="I128" s="274" t="s">
        <v>407</v>
      </c>
      <c r="J128" s="274">
        <v>15</v>
      </c>
      <c r="K128" s="294"/>
    </row>
    <row r="129" spans="2:11" ht="15" customHeight="1">
      <c r="B129" s="292"/>
      <c r="C129" s="274" t="s">
        <v>420</v>
      </c>
      <c r="D129" s="274"/>
      <c r="E129" s="274"/>
      <c r="F129" s="275" t="s">
        <v>411</v>
      </c>
      <c r="G129" s="274"/>
      <c r="H129" s="274" t="s">
        <v>421</v>
      </c>
      <c r="I129" s="274" t="s">
        <v>407</v>
      </c>
      <c r="J129" s="274">
        <v>20</v>
      </c>
      <c r="K129" s="294"/>
    </row>
    <row r="130" spans="2:11" ht="15" customHeight="1">
      <c r="B130" s="292"/>
      <c r="C130" s="274" t="s">
        <v>422</v>
      </c>
      <c r="D130" s="274"/>
      <c r="E130" s="274"/>
      <c r="F130" s="275" t="s">
        <v>411</v>
      </c>
      <c r="G130" s="274"/>
      <c r="H130" s="274" t="s">
        <v>423</v>
      </c>
      <c r="I130" s="274" t="s">
        <v>407</v>
      </c>
      <c r="J130" s="274">
        <v>20</v>
      </c>
      <c r="K130" s="294"/>
    </row>
    <row r="131" spans="2:11" ht="15" customHeight="1">
      <c r="B131" s="292"/>
      <c r="C131" s="253" t="s">
        <v>410</v>
      </c>
      <c r="D131" s="253"/>
      <c r="E131" s="253"/>
      <c r="F131" s="272" t="s">
        <v>411</v>
      </c>
      <c r="G131" s="253"/>
      <c r="H131" s="253" t="s">
        <v>444</v>
      </c>
      <c r="I131" s="253" t="s">
        <v>407</v>
      </c>
      <c r="J131" s="253">
        <v>50</v>
      </c>
      <c r="K131" s="294"/>
    </row>
    <row r="132" spans="2:11" ht="15" customHeight="1">
      <c r="B132" s="292"/>
      <c r="C132" s="253" t="s">
        <v>424</v>
      </c>
      <c r="D132" s="253"/>
      <c r="E132" s="253"/>
      <c r="F132" s="272" t="s">
        <v>411</v>
      </c>
      <c r="G132" s="253"/>
      <c r="H132" s="253" t="s">
        <v>444</v>
      </c>
      <c r="I132" s="253" t="s">
        <v>407</v>
      </c>
      <c r="J132" s="253">
        <v>50</v>
      </c>
      <c r="K132" s="294"/>
    </row>
    <row r="133" spans="2:11" ht="15" customHeight="1">
      <c r="B133" s="292"/>
      <c r="C133" s="253" t="s">
        <v>430</v>
      </c>
      <c r="D133" s="253"/>
      <c r="E133" s="253"/>
      <c r="F133" s="272" t="s">
        <v>411</v>
      </c>
      <c r="G133" s="253"/>
      <c r="H133" s="253" t="s">
        <v>444</v>
      </c>
      <c r="I133" s="253" t="s">
        <v>407</v>
      </c>
      <c r="J133" s="253">
        <v>50</v>
      </c>
      <c r="K133" s="294"/>
    </row>
    <row r="134" spans="2:11" ht="15" customHeight="1">
      <c r="B134" s="292"/>
      <c r="C134" s="253" t="s">
        <v>432</v>
      </c>
      <c r="D134" s="253"/>
      <c r="E134" s="253"/>
      <c r="F134" s="272" t="s">
        <v>411</v>
      </c>
      <c r="G134" s="253"/>
      <c r="H134" s="253" t="s">
        <v>444</v>
      </c>
      <c r="I134" s="253" t="s">
        <v>407</v>
      </c>
      <c r="J134" s="253">
        <v>50</v>
      </c>
      <c r="K134" s="294"/>
    </row>
    <row r="135" spans="2:11" ht="15" customHeight="1">
      <c r="B135" s="292"/>
      <c r="C135" s="253" t="s">
        <v>103</v>
      </c>
      <c r="D135" s="253"/>
      <c r="E135" s="253"/>
      <c r="F135" s="272" t="s">
        <v>411</v>
      </c>
      <c r="G135" s="253"/>
      <c r="H135" s="253" t="s">
        <v>457</v>
      </c>
      <c r="I135" s="253" t="s">
        <v>407</v>
      </c>
      <c r="J135" s="253">
        <v>255</v>
      </c>
      <c r="K135" s="294"/>
    </row>
    <row r="136" spans="2:11" ht="15" customHeight="1">
      <c r="B136" s="292"/>
      <c r="C136" s="253" t="s">
        <v>434</v>
      </c>
      <c r="D136" s="253"/>
      <c r="E136" s="253"/>
      <c r="F136" s="272" t="s">
        <v>405</v>
      </c>
      <c r="G136" s="253"/>
      <c r="H136" s="253" t="s">
        <v>458</v>
      </c>
      <c r="I136" s="253" t="s">
        <v>436</v>
      </c>
      <c r="J136" s="253"/>
      <c r="K136" s="294"/>
    </row>
    <row r="137" spans="2:11" ht="15" customHeight="1">
      <c r="B137" s="292"/>
      <c r="C137" s="253" t="s">
        <v>437</v>
      </c>
      <c r="D137" s="253"/>
      <c r="E137" s="253"/>
      <c r="F137" s="272" t="s">
        <v>405</v>
      </c>
      <c r="G137" s="253"/>
      <c r="H137" s="253" t="s">
        <v>459</v>
      </c>
      <c r="I137" s="253" t="s">
        <v>439</v>
      </c>
      <c r="J137" s="253"/>
      <c r="K137" s="294"/>
    </row>
    <row r="138" spans="2:11" ht="15" customHeight="1">
      <c r="B138" s="292"/>
      <c r="C138" s="253" t="s">
        <v>440</v>
      </c>
      <c r="D138" s="253"/>
      <c r="E138" s="253"/>
      <c r="F138" s="272" t="s">
        <v>405</v>
      </c>
      <c r="G138" s="253"/>
      <c r="H138" s="253" t="s">
        <v>440</v>
      </c>
      <c r="I138" s="253" t="s">
        <v>439</v>
      </c>
      <c r="J138" s="253"/>
      <c r="K138" s="294"/>
    </row>
    <row r="139" spans="2:11" ht="15" customHeight="1">
      <c r="B139" s="292"/>
      <c r="C139" s="253" t="s">
        <v>36</v>
      </c>
      <c r="D139" s="253"/>
      <c r="E139" s="253"/>
      <c r="F139" s="272" t="s">
        <v>405</v>
      </c>
      <c r="G139" s="253"/>
      <c r="H139" s="253" t="s">
        <v>460</v>
      </c>
      <c r="I139" s="253" t="s">
        <v>439</v>
      </c>
      <c r="J139" s="253"/>
      <c r="K139" s="294"/>
    </row>
    <row r="140" spans="2:11" ht="15" customHeight="1">
      <c r="B140" s="292"/>
      <c r="C140" s="253" t="s">
        <v>461</v>
      </c>
      <c r="D140" s="253"/>
      <c r="E140" s="253"/>
      <c r="F140" s="272" t="s">
        <v>405</v>
      </c>
      <c r="G140" s="253"/>
      <c r="H140" s="253" t="s">
        <v>462</v>
      </c>
      <c r="I140" s="253" t="s">
        <v>439</v>
      </c>
      <c r="J140" s="253"/>
      <c r="K140" s="294"/>
    </row>
    <row r="141" spans="2:11" ht="15" customHeight="1">
      <c r="B141" s="295"/>
      <c r="C141" s="296"/>
      <c r="D141" s="296"/>
      <c r="E141" s="296"/>
      <c r="F141" s="296"/>
      <c r="G141" s="296"/>
      <c r="H141" s="296"/>
      <c r="I141" s="296"/>
      <c r="J141" s="296"/>
      <c r="K141" s="297"/>
    </row>
    <row r="142" spans="2:11" ht="18.75" customHeight="1">
      <c r="B142" s="249"/>
      <c r="C142" s="249"/>
      <c r="D142" s="249"/>
      <c r="E142" s="249"/>
      <c r="F142" s="284"/>
      <c r="G142" s="249"/>
      <c r="H142" s="249"/>
      <c r="I142" s="249"/>
      <c r="J142" s="249"/>
      <c r="K142" s="249"/>
    </row>
    <row r="143" spans="2:11" ht="18.75" customHeight="1">
      <c r="B143" s="259"/>
      <c r="C143" s="259"/>
      <c r="D143" s="259"/>
      <c r="E143" s="259"/>
      <c r="F143" s="259"/>
      <c r="G143" s="259"/>
      <c r="H143" s="259"/>
      <c r="I143" s="259"/>
      <c r="J143" s="259"/>
      <c r="K143" s="259"/>
    </row>
    <row r="144" spans="2:11" ht="7.5" customHeight="1">
      <c r="B144" s="260"/>
      <c r="C144" s="261"/>
      <c r="D144" s="261"/>
      <c r="E144" s="261"/>
      <c r="F144" s="261"/>
      <c r="G144" s="261"/>
      <c r="H144" s="261"/>
      <c r="I144" s="261"/>
      <c r="J144" s="261"/>
      <c r="K144" s="262"/>
    </row>
    <row r="145" spans="2:11" ht="45" customHeight="1">
      <c r="B145" s="263"/>
      <c r="C145" s="363" t="s">
        <v>463</v>
      </c>
      <c r="D145" s="363"/>
      <c r="E145" s="363"/>
      <c r="F145" s="363"/>
      <c r="G145" s="363"/>
      <c r="H145" s="363"/>
      <c r="I145" s="363"/>
      <c r="J145" s="363"/>
      <c r="K145" s="264"/>
    </row>
    <row r="146" spans="2:11" ht="17.25" customHeight="1">
      <c r="B146" s="263"/>
      <c r="C146" s="265" t="s">
        <v>399</v>
      </c>
      <c r="D146" s="265"/>
      <c r="E146" s="265"/>
      <c r="F146" s="265" t="s">
        <v>400</v>
      </c>
      <c r="G146" s="266"/>
      <c r="H146" s="265" t="s">
        <v>98</v>
      </c>
      <c r="I146" s="265" t="s">
        <v>55</v>
      </c>
      <c r="J146" s="265" t="s">
        <v>401</v>
      </c>
      <c r="K146" s="264"/>
    </row>
    <row r="147" spans="2:11" ht="17.25" customHeight="1">
      <c r="B147" s="263"/>
      <c r="C147" s="267" t="s">
        <v>402</v>
      </c>
      <c r="D147" s="267"/>
      <c r="E147" s="267"/>
      <c r="F147" s="268" t="s">
        <v>403</v>
      </c>
      <c r="G147" s="269"/>
      <c r="H147" s="267"/>
      <c r="I147" s="267"/>
      <c r="J147" s="267" t="s">
        <v>404</v>
      </c>
      <c r="K147" s="264"/>
    </row>
    <row r="148" spans="2:11" ht="5.25" customHeight="1">
      <c r="B148" s="273"/>
      <c r="C148" s="270"/>
      <c r="D148" s="270"/>
      <c r="E148" s="270"/>
      <c r="F148" s="270"/>
      <c r="G148" s="271"/>
      <c r="H148" s="270"/>
      <c r="I148" s="270"/>
      <c r="J148" s="270"/>
      <c r="K148" s="294"/>
    </row>
    <row r="149" spans="2:11" ht="15" customHeight="1">
      <c r="B149" s="273"/>
      <c r="C149" s="298" t="s">
        <v>408</v>
      </c>
      <c r="D149" s="253"/>
      <c r="E149" s="253"/>
      <c r="F149" s="299" t="s">
        <v>405</v>
      </c>
      <c r="G149" s="253"/>
      <c r="H149" s="298" t="s">
        <v>444</v>
      </c>
      <c r="I149" s="298" t="s">
        <v>407</v>
      </c>
      <c r="J149" s="298">
        <v>120</v>
      </c>
      <c r="K149" s="294"/>
    </row>
    <row r="150" spans="2:11" ht="15" customHeight="1">
      <c r="B150" s="273"/>
      <c r="C150" s="298" t="s">
        <v>453</v>
      </c>
      <c r="D150" s="253"/>
      <c r="E150" s="253"/>
      <c r="F150" s="299" t="s">
        <v>405</v>
      </c>
      <c r="G150" s="253"/>
      <c r="H150" s="298" t="s">
        <v>464</v>
      </c>
      <c r="I150" s="298" t="s">
        <v>407</v>
      </c>
      <c r="J150" s="298" t="s">
        <v>455</v>
      </c>
      <c r="K150" s="294"/>
    </row>
    <row r="151" spans="2:11" ht="15" customHeight="1">
      <c r="B151" s="273"/>
      <c r="C151" s="298" t="s">
        <v>354</v>
      </c>
      <c r="D151" s="253"/>
      <c r="E151" s="253"/>
      <c r="F151" s="299" t="s">
        <v>405</v>
      </c>
      <c r="G151" s="253"/>
      <c r="H151" s="298" t="s">
        <v>465</v>
      </c>
      <c r="I151" s="298" t="s">
        <v>407</v>
      </c>
      <c r="J151" s="298" t="s">
        <v>455</v>
      </c>
      <c r="K151" s="294"/>
    </row>
    <row r="152" spans="2:11" ht="15" customHeight="1">
      <c r="B152" s="273"/>
      <c r="C152" s="298" t="s">
        <v>410</v>
      </c>
      <c r="D152" s="253"/>
      <c r="E152" s="253"/>
      <c r="F152" s="299" t="s">
        <v>411</v>
      </c>
      <c r="G152" s="253"/>
      <c r="H152" s="298" t="s">
        <v>444</v>
      </c>
      <c r="I152" s="298" t="s">
        <v>407</v>
      </c>
      <c r="J152" s="298">
        <v>50</v>
      </c>
      <c r="K152" s="294"/>
    </row>
    <row r="153" spans="2:11" ht="15" customHeight="1">
      <c r="B153" s="273"/>
      <c r="C153" s="298" t="s">
        <v>413</v>
      </c>
      <c r="D153" s="253"/>
      <c r="E153" s="253"/>
      <c r="F153" s="299" t="s">
        <v>405</v>
      </c>
      <c r="G153" s="253"/>
      <c r="H153" s="298" t="s">
        <v>444</v>
      </c>
      <c r="I153" s="298" t="s">
        <v>415</v>
      </c>
      <c r="J153" s="298"/>
      <c r="K153" s="294"/>
    </row>
    <row r="154" spans="2:11" ht="15" customHeight="1">
      <c r="B154" s="273"/>
      <c r="C154" s="298" t="s">
        <v>424</v>
      </c>
      <c r="D154" s="253"/>
      <c r="E154" s="253"/>
      <c r="F154" s="299" t="s">
        <v>411</v>
      </c>
      <c r="G154" s="253"/>
      <c r="H154" s="298" t="s">
        <v>444</v>
      </c>
      <c r="I154" s="298" t="s">
        <v>407</v>
      </c>
      <c r="J154" s="298">
        <v>50</v>
      </c>
      <c r="K154" s="294"/>
    </row>
    <row r="155" spans="2:11" ht="15" customHeight="1">
      <c r="B155" s="273"/>
      <c r="C155" s="298" t="s">
        <v>432</v>
      </c>
      <c r="D155" s="253"/>
      <c r="E155" s="253"/>
      <c r="F155" s="299" t="s">
        <v>411</v>
      </c>
      <c r="G155" s="253"/>
      <c r="H155" s="298" t="s">
        <v>444</v>
      </c>
      <c r="I155" s="298" t="s">
        <v>407</v>
      </c>
      <c r="J155" s="298">
        <v>50</v>
      </c>
      <c r="K155" s="294"/>
    </row>
    <row r="156" spans="2:11" ht="15" customHeight="1">
      <c r="B156" s="273"/>
      <c r="C156" s="298" t="s">
        <v>430</v>
      </c>
      <c r="D156" s="253"/>
      <c r="E156" s="253"/>
      <c r="F156" s="299" t="s">
        <v>411</v>
      </c>
      <c r="G156" s="253"/>
      <c r="H156" s="298" t="s">
        <v>444</v>
      </c>
      <c r="I156" s="298" t="s">
        <v>407</v>
      </c>
      <c r="J156" s="298">
        <v>50</v>
      </c>
      <c r="K156" s="294"/>
    </row>
    <row r="157" spans="2:11" ht="15" customHeight="1">
      <c r="B157" s="273"/>
      <c r="C157" s="298" t="s">
        <v>85</v>
      </c>
      <c r="D157" s="253"/>
      <c r="E157" s="253"/>
      <c r="F157" s="299" t="s">
        <v>405</v>
      </c>
      <c r="G157" s="253"/>
      <c r="H157" s="298" t="s">
        <v>466</v>
      </c>
      <c r="I157" s="298" t="s">
        <v>407</v>
      </c>
      <c r="J157" s="298" t="s">
        <v>467</v>
      </c>
      <c r="K157" s="294"/>
    </row>
    <row r="158" spans="2:11" ht="15" customHeight="1">
      <c r="B158" s="273"/>
      <c r="C158" s="298" t="s">
        <v>468</v>
      </c>
      <c r="D158" s="253"/>
      <c r="E158" s="253"/>
      <c r="F158" s="299" t="s">
        <v>405</v>
      </c>
      <c r="G158" s="253"/>
      <c r="H158" s="298" t="s">
        <v>469</v>
      </c>
      <c r="I158" s="298" t="s">
        <v>439</v>
      </c>
      <c r="J158" s="298"/>
      <c r="K158" s="294"/>
    </row>
    <row r="159" spans="2:11" ht="15" customHeight="1">
      <c r="B159" s="300"/>
      <c r="C159" s="282"/>
      <c r="D159" s="282"/>
      <c r="E159" s="282"/>
      <c r="F159" s="282"/>
      <c r="G159" s="282"/>
      <c r="H159" s="282"/>
      <c r="I159" s="282"/>
      <c r="J159" s="282"/>
      <c r="K159" s="301"/>
    </row>
    <row r="160" spans="2:11" ht="18.75" customHeight="1">
      <c r="B160" s="249"/>
      <c r="C160" s="253"/>
      <c r="D160" s="253"/>
      <c r="E160" s="253"/>
      <c r="F160" s="272"/>
      <c r="G160" s="253"/>
      <c r="H160" s="253"/>
      <c r="I160" s="253"/>
      <c r="J160" s="253"/>
      <c r="K160" s="249"/>
    </row>
    <row r="161" spans="2:11" ht="18.75" customHeight="1">
      <c r="B161" s="259"/>
      <c r="C161" s="259"/>
      <c r="D161" s="259"/>
      <c r="E161" s="259"/>
      <c r="F161" s="259"/>
      <c r="G161" s="259"/>
      <c r="H161" s="259"/>
      <c r="I161" s="259"/>
      <c r="J161" s="259"/>
      <c r="K161" s="259"/>
    </row>
    <row r="162" spans="2:11" ht="7.5" customHeight="1">
      <c r="B162" s="241"/>
      <c r="C162" s="242"/>
      <c r="D162" s="242"/>
      <c r="E162" s="242"/>
      <c r="F162" s="242"/>
      <c r="G162" s="242"/>
      <c r="H162" s="242"/>
      <c r="I162" s="242"/>
      <c r="J162" s="242"/>
      <c r="K162" s="243"/>
    </row>
    <row r="163" spans="2:11" ht="45" customHeight="1">
      <c r="B163" s="244"/>
      <c r="C163" s="365" t="s">
        <v>470</v>
      </c>
      <c r="D163" s="365"/>
      <c r="E163" s="365"/>
      <c r="F163" s="365"/>
      <c r="G163" s="365"/>
      <c r="H163" s="365"/>
      <c r="I163" s="365"/>
      <c r="J163" s="365"/>
      <c r="K163" s="245"/>
    </row>
    <row r="164" spans="2:11" ht="17.25" customHeight="1">
      <c r="B164" s="244"/>
      <c r="C164" s="265" t="s">
        <v>399</v>
      </c>
      <c r="D164" s="265"/>
      <c r="E164" s="265"/>
      <c r="F164" s="265" t="s">
        <v>400</v>
      </c>
      <c r="G164" s="302"/>
      <c r="H164" s="303" t="s">
        <v>98</v>
      </c>
      <c r="I164" s="303" t="s">
        <v>55</v>
      </c>
      <c r="J164" s="265" t="s">
        <v>401</v>
      </c>
      <c r="K164" s="245"/>
    </row>
    <row r="165" spans="2:11" ht="17.25" customHeight="1">
      <c r="B165" s="246"/>
      <c r="C165" s="267" t="s">
        <v>402</v>
      </c>
      <c r="D165" s="267"/>
      <c r="E165" s="267"/>
      <c r="F165" s="268" t="s">
        <v>403</v>
      </c>
      <c r="G165" s="304"/>
      <c r="H165" s="305"/>
      <c r="I165" s="305"/>
      <c r="J165" s="267" t="s">
        <v>404</v>
      </c>
      <c r="K165" s="247"/>
    </row>
    <row r="166" spans="2:11" ht="5.25" customHeight="1">
      <c r="B166" s="273"/>
      <c r="C166" s="270"/>
      <c r="D166" s="270"/>
      <c r="E166" s="270"/>
      <c r="F166" s="270"/>
      <c r="G166" s="271"/>
      <c r="H166" s="270"/>
      <c r="I166" s="270"/>
      <c r="J166" s="270"/>
      <c r="K166" s="294"/>
    </row>
    <row r="167" spans="2:11" ht="15" customHeight="1">
      <c r="B167" s="273"/>
      <c r="C167" s="253" t="s">
        <v>408</v>
      </c>
      <c r="D167" s="253"/>
      <c r="E167" s="253"/>
      <c r="F167" s="272" t="s">
        <v>405</v>
      </c>
      <c r="G167" s="253"/>
      <c r="H167" s="253" t="s">
        <v>444</v>
      </c>
      <c r="I167" s="253" t="s">
        <v>407</v>
      </c>
      <c r="J167" s="253">
        <v>120</v>
      </c>
      <c r="K167" s="294"/>
    </row>
    <row r="168" spans="2:11" ht="15" customHeight="1">
      <c r="B168" s="273"/>
      <c r="C168" s="253" t="s">
        <v>453</v>
      </c>
      <c r="D168" s="253"/>
      <c r="E168" s="253"/>
      <c r="F168" s="272" t="s">
        <v>405</v>
      </c>
      <c r="G168" s="253"/>
      <c r="H168" s="253" t="s">
        <v>454</v>
      </c>
      <c r="I168" s="253" t="s">
        <v>407</v>
      </c>
      <c r="J168" s="253" t="s">
        <v>455</v>
      </c>
      <c r="K168" s="294"/>
    </row>
    <row r="169" spans="2:11" ht="15" customHeight="1">
      <c r="B169" s="273"/>
      <c r="C169" s="253" t="s">
        <v>354</v>
      </c>
      <c r="D169" s="253"/>
      <c r="E169" s="253"/>
      <c r="F169" s="272" t="s">
        <v>405</v>
      </c>
      <c r="G169" s="253"/>
      <c r="H169" s="253" t="s">
        <v>471</v>
      </c>
      <c r="I169" s="253" t="s">
        <v>407</v>
      </c>
      <c r="J169" s="253" t="s">
        <v>455</v>
      </c>
      <c r="K169" s="294"/>
    </row>
    <row r="170" spans="2:11" ht="15" customHeight="1">
      <c r="B170" s="273"/>
      <c r="C170" s="253" t="s">
        <v>410</v>
      </c>
      <c r="D170" s="253"/>
      <c r="E170" s="253"/>
      <c r="F170" s="272" t="s">
        <v>411</v>
      </c>
      <c r="G170" s="253"/>
      <c r="H170" s="253" t="s">
        <v>471</v>
      </c>
      <c r="I170" s="253" t="s">
        <v>407</v>
      </c>
      <c r="J170" s="253">
        <v>50</v>
      </c>
      <c r="K170" s="294"/>
    </row>
    <row r="171" spans="2:11" ht="15" customHeight="1">
      <c r="B171" s="273"/>
      <c r="C171" s="253" t="s">
        <v>413</v>
      </c>
      <c r="D171" s="253"/>
      <c r="E171" s="253"/>
      <c r="F171" s="272" t="s">
        <v>405</v>
      </c>
      <c r="G171" s="253"/>
      <c r="H171" s="253" t="s">
        <v>471</v>
      </c>
      <c r="I171" s="253" t="s">
        <v>415</v>
      </c>
      <c r="J171" s="253"/>
      <c r="K171" s="294"/>
    </row>
    <row r="172" spans="2:11" ht="15" customHeight="1">
      <c r="B172" s="273"/>
      <c r="C172" s="253" t="s">
        <v>424</v>
      </c>
      <c r="D172" s="253"/>
      <c r="E172" s="253"/>
      <c r="F172" s="272" t="s">
        <v>411</v>
      </c>
      <c r="G172" s="253"/>
      <c r="H172" s="253" t="s">
        <v>471</v>
      </c>
      <c r="I172" s="253" t="s">
        <v>407</v>
      </c>
      <c r="J172" s="253">
        <v>50</v>
      </c>
      <c r="K172" s="294"/>
    </row>
    <row r="173" spans="2:11" ht="15" customHeight="1">
      <c r="B173" s="273"/>
      <c r="C173" s="253" t="s">
        <v>432</v>
      </c>
      <c r="D173" s="253"/>
      <c r="E173" s="253"/>
      <c r="F173" s="272" t="s">
        <v>411</v>
      </c>
      <c r="G173" s="253"/>
      <c r="H173" s="253" t="s">
        <v>471</v>
      </c>
      <c r="I173" s="253" t="s">
        <v>407</v>
      </c>
      <c r="J173" s="253">
        <v>50</v>
      </c>
      <c r="K173" s="294"/>
    </row>
    <row r="174" spans="2:11" ht="15" customHeight="1">
      <c r="B174" s="273"/>
      <c r="C174" s="253" t="s">
        <v>430</v>
      </c>
      <c r="D174" s="253"/>
      <c r="E174" s="253"/>
      <c r="F174" s="272" t="s">
        <v>411</v>
      </c>
      <c r="G174" s="253"/>
      <c r="H174" s="253" t="s">
        <v>471</v>
      </c>
      <c r="I174" s="253" t="s">
        <v>407</v>
      </c>
      <c r="J174" s="253">
        <v>50</v>
      </c>
      <c r="K174" s="294"/>
    </row>
    <row r="175" spans="2:11" ht="15" customHeight="1">
      <c r="B175" s="273"/>
      <c r="C175" s="253" t="s">
        <v>97</v>
      </c>
      <c r="D175" s="253"/>
      <c r="E175" s="253"/>
      <c r="F175" s="272" t="s">
        <v>405</v>
      </c>
      <c r="G175" s="253"/>
      <c r="H175" s="253" t="s">
        <v>472</v>
      </c>
      <c r="I175" s="253" t="s">
        <v>473</v>
      </c>
      <c r="J175" s="253"/>
      <c r="K175" s="294"/>
    </row>
    <row r="176" spans="2:11" ht="15" customHeight="1">
      <c r="B176" s="273"/>
      <c r="C176" s="253" t="s">
        <v>55</v>
      </c>
      <c r="D176" s="253"/>
      <c r="E176" s="253"/>
      <c r="F176" s="272" t="s">
        <v>405</v>
      </c>
      <c r="G176" s="253"/>
      <c r="H176" s="253" t="s">
        <v>474</v>
      </c>
      <c r="I176" s="253" t="s">
        <v>475</v>
      </c>
      <c r="J176" s="253">
        <v>1</v>
      </c>
      <c r="K176" s="294"/>
    </row>
    <row r="177" spans="2:11" ht="15" customHeight="1">
      <c r="B177" s="273"/>
      <c r="C177" s="253" t="s">
        <v>51</v>
      </c>
      <c r="D177" s="253"/>
      <c r="E177" s="253"/>
      <c r="F177" s="272" t="s">
        <v>405</v>
      </c>
      <c r="G177" s="253"/>
      <c r="H177" s="253" t="s">
        <v>476</v>
      </c>
      <c r="I177" s="253" t="s">
        <v>407</v>
      </c>
      <c r="J177" s="253">
        <v>20</v>
      </c>
      <c r="K177" s="294"/>
    </row>
    <row r="178" spans="2:11" ht="15" customHeight="1">
      <c r="B178" s="273"/>
      <c r="C178" s="253" t="s">
        <v>98</v>
      </c>
      <c r="D178" s="253"/>
      <c r="E178" s="253"/>
      <c r="F178" s="272" t="s">
        <v>405</v>
      </c>
      <c r="G178" s="253"/>
      <c r="H178" s="253" t="s">
        <v>477</v>
      </c>
      <c r="I178" s="253" t="s">
        <v>407</v>
      </c>
      <c r="J178" s="253">
        <v>255</v>
      </c>
      <c r="K178" s="294"/>
    </row>
    <row r="179" spans="2:11" ht="15" customHeight="1">
      <c r="B179" s="273"/>
      <c r="C179" s="253" t="s">
        <v>99</v>
      </c>
      <c r="D179" s="253"/>
      <c r="E179" s="253"/>
      <c r="F179" s="272" t="s">
        <v>405</v>
      </c>
      <c r="G179" s="253"/>
      <c r="H179" s="253" t="s">
        <v>370</v>
      </c>
      <c r="I179" s="253" t="s">
        <v>407</v>
      </c>
      <c r="J179" s="253">
        <v>10</v>
      </c>
      <c r="K179" s="294"/>
    </row>
    <row r="180" spans="2:11" ht="15" customHeight="1">
      <c r="B180" s="273"/>
      <c r="C180" s="253" t="s">
        <v>100</v>
      </c>
      <c r="D180" s="253"/>
      <c r="E180" s="253"/>
      <c r="F180" s="272" t="s">
        <v>405</v>
      </c>
      <c r="G180" s="253"/>
      <c r="H180" s="253" t="s">
        <v>478</v>
      </c>
      <c r="I180" s="253" t="s">
        <v>439</v>
      </c>
      <c r="J180" s="253"/>
      <c r="K180" s="294"/>
    </row>
    <row r="181" spans="2:11" ht="15" customHeight="1">
      <c r="B181" s="273"/>
      <c r="C181" s="253" t="s">
        <v>479</v>
      </c>
      <c r="D181" s="253"/>
      <c r="E181" s="253"/>
      <c r="F181" s="272" t="s">
        <v>405</v>
      </c>
      <c r="G181" s="253"/>
      <c r="H181" s="253" t="s">
        <v>480</v>
      </c>
      <c r="I181" s="253" t="s">
        <v>439</v>
      </c>
      <c r="J181" s="253"/>
      <c r="K181" s="294"/>
    </row>
    <row r="182" spans="2:11" ht="15" customHeight="1">
      <c r="B182" s="273"/>
      <c r="C182" s="253" t="s">
        <v>468</v>
      </c>
      <c r="D182" s="253"/>
      <c r="E182" s="253"/>
      <c r="F182" s="272" t="s">
        <v>405</v>
      </c>
      <c r="G182" s="253"/>
      <c r="H182" s="253" t="s">
        <v>481</v>
      </c>
      <c r="I182" s="253" t="s">
        <v>439</v>
      </c>
      <c r="J182" s="253"/>
      <c r="K182" s="294"/>
    </row>
    <row r="183" spans="2:11" ht="15" customHeight="1">
      <c r="B183" s="273"/>
      <c r="C183" s="253" t="s">
        <v>102</v>
      </c>
      <c r="D183" s="253"/>
      <c r="E183" s="253"/>
      <c r="F183" s="272" t="s">
        <v>411</v>
      </c>
      <c r="G183" s="253"/>
      <c r="H183" s="253" t="s">
        <v>482</v>
      </c>
      <c r="I183" s="253" t="s">
        <v>407</v>
      </c>
      <c r="J183" s="253">
        <v>50</v>
      </c>
      <c r="K183" s="294"/>
    </row>
    <row r="184" spans="2:11" ht="15" customHeight="1">
      <c r="B184" s="273"/>
      <c r="C184" s="253" t="s">
        <v>483</v>
      </c>
      <c r="D184" s="253"/>
      <c r="E184" s="253"/>
      <c r="F184" s="272" t="s">
        <v>411</v>
      </c>
      <c r="G184" s="253"/>
      <c r="H184" s="253" t="s">
        <v>484</v>
      </c>
      <c r="I184" s="253" t="s">
        <v>485</v>
      </c>
      <c r="J184" s="253"/>
      <c r="K184" s="294"/>
    </row>
    <row r="185" spans="2:11" ht="15" customHeight="1">
      <c r="B185" s="273"/>
      <c r="C185" s="253" t="s">
        <v>486</v>
      </c>
      <c r="D185" s="253"/>
      <c r="E185" s="253"/>
      <c r="F185" s="272" t="s">
        <v>411</v>
      </c>
      <c r="G185" s="253"/>
      <c r="H185" s="253" t="s">
        <v>487</v>
      </c>
      <c r="I185" s="253" t="s">
        <v>485</v>
      </c>
      <c r="J185" s="253"/>
      <c r="K185" s="294"/>
    </row>
    <row r="186" spans="2:11" ht="15" customHeight="1">
      <c r="B186" s="273"/>
      <c r="C186" s="253" t="s">
        <v>488</v>
      </c>
      <c r="D186" s="253"/>
      <c r="E186" s="253"/>
      <c r="F186" s="272" t="s">
        <v>411</v>
      </c>
      <c r="G186" s="253"/>
      <c r="H186" s="253" t="s">
        <v>489</v>
      </c>
      <c r="I186" s="253" t="s">
        <v>485</v>
      </c>
      <c r="J186" s="253"/>
      <c r="K186" s="294"/>
    </row>
    <row r="187" spans="2:11" ht="15" customHeight="1">
      <c r="B187" s="273"/>
      <c r="C187" s="306" t="s">
        <v>490</v>
      </c>
      <c r="D187" s="253"/>
      <c r="E187" s="253"/>
      <c r="F187" s="272" t="s">
        <v>411</v>
      </c>
      <c r="G187" s="253"/>
      <c r="H187" s="253" t="s">
        <v>491</v>
      </c>
      <c r="I187" s="253" t="s">
        <v>492</v>
      </c>
      <c r="J187" s="307" t="s">
        <v>493</v>
      </c>
      <c r="K187" s="294"/>
    </row>
    <row r="188" spans="2:11" ht="15" customHeight="1">
      <c r="B188" s="273"/>
      <c r="C188" s="258" t="s">
        <v>40</v>
      </c>
      <c r="D188" s="253"/>
      <c r="E188" s="253"/>
      <c r="F188" s="272" t="s">
        <v>405</v>
      </c>
      <c r="G188" s="253"/>
      <c r="H188" s="249" t="s">
        <v>494</v>
      </c>
      <c r="I188" s="253" t="s">
        <v>495</v>
      </c>
      <c r="J188" s="253"/>
      <c r="K188" s="294"/>
    </row>
    <row r="189" spans="2:11" ht="15" customHeight="1">
      <c r="B189" s="273"/>
      <c r="C189" s="258" t="s">
        <v>496</v>
      </c>
      <c r="D189" s="253"/>
      <c r="E189" s="253"/>
      <c r="F189" s="272" t="s">
        <v>405</v>
      </c>
      <c r="G189" s="253"/>
      <c r="H189" s="253" t="s">
        <v>497</v>
      </c>
      <c r="I189" s="253" t="s">
        <v>439</v>
      </c>
      <c r="J189" s="253"/>
      <c r="K189" s="294"/>
    </row>
    <row r="190" spans="2:11" ht="15" customHeight="1">
      <c r="B190" s="273"/>
      <c r="C190" s="258" t="s">
        <v>498</v>
      </c>
      <c r="D190" s="253"/>
      <c r="E190" s="253"/>
      <c r="F190" s="272" t="s">
        <v>405</v>
      </c>
      <c r="G190" s="253"/>
      <c r="H190" s="253" t="s">
        <v>499</v>
      </c>
      <c r="I190" s="253" t="s">
        <v>439</v>
      </c>
      <c r="J190" s="253"/>
      <c r="K190" s="294"/>
    </row>
    <row r="191" spans="2:11" ht="15" customHeight="1">
      <c r="B191" s="273"/>
      <c r="C191" s="258" t="s">
        <v>500</v>
      </c>
      <c r="D191" s="253"/>
      <c r="E191" s="253"/>
      <c r="F191" s="272" t="s">
        <v>411</v>
      </c>
      <c r="G191" s="253"/>
      <c r="H191" s="253" t="s">
        <v>501</v>
      </c>
      <c r="I191" s="253" t="s">
        <v>439</v>
      </c>
      <c r="J191" s="253"/>
      <c r="K191" s="294"/>
    </row>
    <row r="192" spans="2:11" ht="15" customHeight="1">
      <c r="B192" s="300"/>
      <c r="C192" s="308"/>
      <c r="D192" s="282"/>
      <c r="E192" s="282"/>
      <c r="F192" s="282"/>
      <c r="G192" s="282"/>
      <c r="H192" s="282"/>
      <c r="I192" s="282"/>
      <c r="J192" s="282"/>
      <c r="K192" s="301"/>
    </row>
    <row r="193" spans="2:11" ht="18.75" customHeight="1">
      <c r="B193" s="249"/>
      <c r="C193" s="253"/>
      <c r="D193" s="253"/>
      <c r="E193" s="253"/>
      <c r="F193" s="272"/>
      <c r="G193" s="253"/>
      <c r="H193" s="253"/>
      <c r="I193" s="253"/>
      <c r="J193" s="253"/>
      <c r="K193" s="249"/>
    </row>
    <row r="194" spans="2:11" ht="18.75" customHeight="1">
      <c r="B194" s="249"/>
      <c r="C194" s="253"/>
      <c r="D194" s="253"/>
      <c r="E194" s="253"/>
      <c r="F194" s="272"/>
      <c r="G194" s="253"/>
      <c r="H194" s="253"/>
      <c r="I194" s="253"/>
      <c r="J194" s="253"/>
      <c r="K194" s="249"/>
    </row>
    <row r="195" spans="2:11" ht="18.75" customHeight="1">
      <c r="B195" s="259"/>
      <c r="C195" s="259"/>
      <c r="D195" s="259"/>
      <c r="E195" s="259"/>
      <c r="F195" s="259"/>
      <c r="G195" s="259"/>
      <c r="H195" s="259"/>
      <c r="I195" s="259"/>
      <c r="J195" s="259"/>
      <c r="K195" s="259"/>
    </row>
    <row r="196" spans="2:11">
      <c r="B196" s="241"/>
      <c r="C196" s="242"/>
      <c r="D196" s="242"/>
      <c r="E196" s="242"/>
      <c r="F196" s="242"/>
      <c r="G196" s="242"/>
      <c r="H196" s="242"/>
      <c r="I196" s="242"/>
      <c r="J196" s="242"/>
      <c r="K196" s="243"/>
    </row>
    <row r="197" spans="2:11" ht="21">
      <c r="B197" s="244"/>
      <c r="C197" s="365" t="s">
        <v>502</v>
      </c>
      <c r="D197" s="365"/>
      <c r="E197" s="365"/>
      <c r="F197" s="365"/>
      <c r="G197" s="365"/>
      <c r="H197" s="365"/>
      <c r="I197" s="365"/>
      <c r="J197" s="365"/>
      <c r="K197" s="245"/>
    </row>
    <row r="198" spans="2:11" ht="25.5" customHeight="1">
      <c r="B198" s="244"/>
      <c r="C198" s="309" t="s">
        <v>503</v>
      </c>
      <c r="D198" s="309"/>
      <c r="E198" s="309"/>
      <c r="F198" s="309" t="s">
        <v>504</v>
      </c>
      <c r="G198" s="310"/>
      <c r="H198" s="364" t="s">
        <v>505</v>
      </c>
      <c r="I198" s="364"/>
      <c r="J198" s="364"/>
      <c r="K198" s="245"/>
    </row>
    <row r="199" spans="2:11" ht="5.25" customHeight="1">
      <c r="B199" s="273"/>
      <c r="C199" s="270"/>
      <c r="D199" s="270"/>
      <c r="E199" s="270"/>
      <c r="F199" s="270"/>
      <c r="G199" s="253"/>
      <c r="H199" s="270"/>
      <c r="I199" s="270"/>
      <c r="J199" s="270"/>
      <c r="K199" s="294"/>
    </row>
    <row r="200" spans="2:11" ht="15" customHeight="1">
      <c r="B200" s="273"/>
      <c r="C200" s="253" t="s">
        <v>495</v>
      </c>
      <c r="D200" s="253"/>
      <c r="E200" s="253"/>
      <c r="F200" s="272" t="s">
        <v>41</v>
      </c>
      <c r="G200" s="253"/>
      <c r="H200" s="360" t="s">
        <v>506</v>
      </c>
      <c r="I200" s="360"/>
      <c r="J200" s="360"/>
      <c r="K200" s="294"/>
    </row>
    <row r="201" spans="2:11" ht="15" customHeight="1">
      <c r="B201" s="273"/>
      <c r="C201" s="279"/>
      <c r="D201" s="253"/>
      <c r="E201" s="253"/>
      <c r="F201" s="272" t="s">
        <v>42</v>
      </c>
      <c r="G201" s="253"/>
      <c r="H201" s="360" t="s">
        <v>507</v>
      </c>
      <c r="I201" s="360"/>
      <c r="J201" s="360"/>
      <c r="K201" s="294"/>
    </row>
    <row r="202" spans="2:11" ht="15" customHeight="1">
      <c r="B202" s="273"/>
      <c r="C202" s="279"/>
      <c r="D202" s="253"/>
      <c r="E202" s="253"/>
      <c r="F202" s="272" t="s">
        <v>45</v>
      </c>
      <c r="G202" s="253"/>
      <c r="H202" s="360" t="s">
        <v>508</v>
      </c>
      <c r="I202" s="360"/>
      <c r="J202" s="360"/>
      <c r="K202" s="294"/>
    </row>
    <row r="203" spans="2:11" ht="15" customHeight="1">
      <c r="B203" s="273"/>
      <c r="C203" s="253"/>
      <c r="D203" s="253"/>
      <c r="E203" s="253"/>
      <c r="F203" s="272" t="s">
        <v>43</v>
      </c>
      <c r="G203" s="253"/>
      <c r="H203" s="360" t="s">
        <v>509</v>
      </c>
      <c r="I203" s="360"/>
      <c r="J203" s="360"/>
      <c r="K203" s="294"/>
    </row>
    <row r="204" spans="2:11" ht="15" customHeight="1">
      <c r="B204" s="273"/>
      <c r="C204" s="253"/>
      <c r="D204" s="253"/>
      <c r="E204" s="253"/>
      <c r="F204" s="272" t="s">
        <v>44</v>
      </c>
      <c r="G204" s="253"/>
      <c r="H204" s="360" t="s">
        <v>510</v>
      </c>
      <c r="I204" s="360"/>
      <c r="J204" s="360"/>
      <c r="K204" s="294"/>
    </row>
    <row r="205" spans="2:11" ht="15" customHeight="1">
      <c r="B205" s="273"/>
      <c r="C205" s="253"/>
      <c r="D205" s="253"/>
      <c r="E205" s="253"/>
      <c r="F205" s="272"/>
      <c r="G205" s="253"/>
      <c r="H205" s="253"/>
      <c r="I205" s="253"/>
      <c r="J205" s="253"/>
      <c r="K205" s="294"/>
    </row>
    <row r="206" spans="2:11" ht="15" customHeight="1">
      <c r="B206" s="273"/>
      <c r="C206" s="253" t="s">
        <v>451</v>
      </c>
      <c r="D206" s="253"/>
      <c r="E206" s="253"/>
      <c r="F206" s="272" t="s">
        <v>74</v>
      </c>
      <c r="G206" s="253"/>
      <c r="H206" s="360" t="s">
        <v>511</v>
      </c>
      <c r="I206" s="360"/>
      <c r="J206" s="360"/>
      <c r="K206" s="294"/>
    </row>
    <row r="207" spans="2:11" ht="15" customHeight="1">
      <c r="B207" s="273"/>
      <c r="C207" s="279"/>
      <c r="D207" s="253"/>
      <c r="E207" s="253"/>
      <c r="F207" s="272" t="s">
        <v>348</v>
      </c>
      <c r="G207" s="253"/>
      <c r="H207" s="360" t="s">
        <v>349</v>
      </c>
      <c r="I207" s="360"/>
      <c r="J207" s="360"/>
      <c r="K207" s="294"/>
    </row>
    <row r="208" spans="2:11" ht="15" customHeight="1">
      <c r="B208" s="273"/>
      <c r="C208" s="253"/>
      <c r="D208" s="253"/>
      <c r="E208" s="253"/>
      <c r="F208" s="272" t="s">
        <v>346</v>
      </c>
      <c r="G208" s="253"/>
      <c r="H208" s="360" t="s">
        <v>512</v>
      </c>
      <c r="I208" s="360"/>
      <c r="J208" s="360"/>
      <c r="K208" s="294"/>
    </row>
    <row r="209" spans="2:11" ht="15" customHeight="1">
      <c r="B209" s="311"/>
      <c r="C209" s="279"/>
      <c r="D209" s="279"/>
      <c r="E209" s="279"/>
      <c r="F209" s="272" t="s">
        <v>350</v>
      </c>
      <c r="G209" s="258"/>
      <c r="H209" s="361" t="s">
        <v>351</v>
      </c>
      <c r="I209" s="361"/>
      <c r="J209" s="361"/>
      <c r="K209" s="312"/>
    </row>
    <row r="210" spans="2:11" ht="15" customHeight="1">
      <c r="B210" s="311"/>
      <c r="C210" s="279"/>
      <c r="D210" s="279"/>
      <c r="E210" s="279"/>
      <c r="F210" s="272" t="s">
        <v>352</v>
      </c>
      <c r="G210" s="258"/>
      <c r="H210" s="361" t="s">
        <v>513</v>
      </c>
      <c r="I210" s="361"/>
      <c r="J210" s="361"/>
      <c r="K210" s="312"/>
    </row>
    <row r="211" spans="2:11" ht="15" customHeight="1">
      <c r="B211" s="311"/>
      <c r="C211" s="279"/>
      <c r="D211" s="279"/>
      <c r="E211" s="279"/>
      <c r="F211" s="313"/>
      <c r="G211" s="258"/>
      <c r="H211" s="314"/>
      <c r="I211" s="314"/>
      <c r="J211" s="314"/>
      <c r="K211" s="312"/>
    </row>
    <row r="212" spans="2:11" ht="15" customHeight="1">
      <c r="B212" s="311"/>
      <c r="C212" s="253" t="s">
        <v>475</v>
      </c>
      <c r="D212" s="279"/>
      <c r="E212" s="279"/>
      <c r="F212" s="272">
        <v>1</v>
      </c>
      <c r="G212" s="258"/>
      <c r="H212" s="361" t="s">
        <v>514</v>
      </c>
      <c r="I212" s="361"/>
      <c r="J212" s="361"/>
      <c r="K212" s="312"/>
    </row>
    <row r="213" spans="2:11" ht="15" customHeight="1">
      <c r="B213" s="311"/>
      <c r="C213" s="279"/>
      <c r="D213" s="279"/>
      <c r="E213" s="279"/>
      <c r="F213" s="272">
        <v>2</v>
      </c>
      <c r="G213" s="258"/>
      <c r="H213" s="361" t="s">
        <v>515</v>
      </c>
      <c r="I213" s="361"/>
      <c r="J213" s="361"/>
      <c r="K213" s="312"/>
    </row>
    <row r="214" spans="2:11" ht="15" customHeight="1">
      <c r="B214" s="311"/>
      <c r="C214" s="279"/>
      <c r="D214" s="279"/>
      <c r="E214" s="279"/>
      <c r="F214" s="272">
        <v>3</v>
      </c>
      <c r="G214" s="258"/>
      <c r="H214" s="361" t="s">
        <v>516</v>
      </c>
      <c r="I214" s="361"/>
      <c r="J214" s="361"/>
      <c r="K214" s="312"/>
    </row>
    <row r="215" spans="2:11" ht="15" customHeight="1">
      <c r="B215" s="311"/>
      <c r="C215" s="279"/>
      <c r="D215" s="279"/>
      <c r="E215" s="279"/>
      <c r="F215" s="272">
        <v>4</v>
      </c>
      <c r="G215" s="258"/>
      <c r="H215" s="361" t="s">
        <v>517</v>
      </c>
      <c r="I215" s="361"/>
      <c r="J215" s="361"/>
      <c r="K215" s="312"/>
    </row>
    <row r="216" spans="2:11" ht="12.75" customHeight="1">
      <c r="B216" s="315"/>
      <c r="C216" s="316"/>
      <c r="D216" s="316"/>
      <c r="E216" s="316"/>
      <c r="F216" s="316"/>
      <c r="G216" s="316"/>
      <c r="H216" s="316"/>
      <c r="I216" s="316"/>
      <c r="J216" s="316"/>
      <c r="K216" s="317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E46:J46"/>
    <mergeCell ref="E47:J47"/>
    <mergeCell ref="C50:J50"/>
    <mergeCell ref="G38:J38"/>
    <mergeCell ref="G39:J39"/>
    <mergeCell ref="G40:J40"/>
    <mergeCell ref="G41:J41"/>
    <mergeCell ref="G42:J42"/>
    <mergeCell ref="G43:J43"/>
    <mergeCell ref="D45:J45"/>
    <mergeCell ref="C52:J52"/>
    <mergeCell ref="C53:J53"/>
    <mergeCell ref="C55:J55"/>
    <mergeCell ref="D56:J56"/>
    <mergeCell ref="D58:J58"/>
    <mergeCell ref="D59:J59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12:J212"/>
    <mergeCell ref="H214:J214"/>
    <mergeCell ref="H207:J207"/>
    <mergeCell ref="H208:J208"/>
    <mergeCell ref="H203:J203"/>
    <mergeCell ref="H201:J201"/>
    <mergeCell ref="H206:J206"/>
    <mergeCell ref="H204:J204"/>
    <mergeCell ref="H202:J202"/>
  </mergeCells>
  <phoneticPr fontId="45" type="noConversion"/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1703202 - Lokalita ul. Ha...</vt:lpstr>
      <vt:lpstr>Pokyny pro vyplnění</vt:lpstr>
      <vt:lpstr>'1703202 - Lokalita ul. Ha...'!Názvy_tisku</vt:lpstr>
      <vt:lpstr>'Rekapitulace stavby'!Názvy_tisku</vt:lpstr>
      <vt:lpstr>'1703202 - Lokalita ul. Ha...'!Oblast_tisku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TVAROZEK\Dušan Tvarožek</dc:creator>
  <cp:lastModifiedBy>Dušan Tvarožek</cp:lastModifiedBy>
  <dcterms:created xsi:type="dcterms:W3CDTF">2018-06-05T07:35:59Z</dcterms:created>
  <dcterms:modified xsi:type="dcterms:W3CDTF">2018-06-05T07:36:02Z</dcterms:modified>
</cp:coreProperties>
</file>